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arquivos\CCONT\05 - Demonstrações Contábeis\2020\Informações ANTAQ\"/>
    </mc:Choice>
  </mc:AlternateContent>
  <bookViews>
    <workbookView xWindow="0" yWindow="0" windowWidth="20490" windowHeight="7455" activeTab="2"/>
  </bookViews>
  <sheets>
    <sheet name="Balanço Patrimonial" sheetId="1" r:id="rId1"/>
    <sheet name="Demonstração de Resultado_DRE " sheetId="2" r:id="rId2"/>
    <sheet name="Mutações Pat. Líqu.-DMPL " sheetId="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123Graph_A" localSheetId="0" hidden="1">[1]Mercado!#REF!</definedName>
    <definedName name="__123Graph_A" localSheetId="1" hidden="1">[1]Mercado!#REF!</definedName>
    <definedName name="__123Graph_A" localSheetId="2" hidden="1">[1]Mercado!#REF!</definedName>
    <definedName name="__123Graph_A" hidden="1">[1]Mercado!#REF!</definedName>
    <definedName name="__123Graph_ACOMPARA" localSheetId="0" hidden="1">[1]Mercado!#REF!</definedName>
    <definedName name="__123Graph_ACOMPARA" localSheetId="1" hidden="1">[1]Mercado!#REF!</definedName>
    <definedName name="__123Graph_ACOMPARA" hidden="1">[1]Mercado!#REF!</definedName>
    <definedName name="__123Graph_ACONSMED" localSheetId="0" hidden="1">[1]Mercado!#REF!</definedName>
    <definedName name="__123Graph_ACONSMED" localSheetId="1" hidden="1">[1]Mercado!#REF!</definedName>
    <definedName name="__123Graph_ACONSMED" hidden="1">[1]Mercado!#REF!</definedName>
    <definedName name="__123Graph_APREVROUT" localSheetId="0" hidden="1">[1]Mercado!#REF!</definedName>
    <definedName name="__123Graph_APREVROUT" localSheetId="1" hidden="1">[1]Mercado!#REF!</definedName>
    <definedName name="__123Graph_APREVROUT" hidden="1">[1]Mercado!#REF!</definedName>
    <definedName name="__123Graph_DPREVREALI" localSheetId="0" hidden="1">[1]Mercado!#REF!</definedName>
    <definedName name="__123Graph_DPREVREALI" localSheetId="1" hidden="1">[1]Mercado!#REF!</definedName>
    <definedName name="__123Graph_DPREVREALI" hidden="1">[1]Mercado!#REF!</definedName>
    <definedName name="__123Graph_XCONSMED" localSheetId="0" hidden="1">[1]Mercado!#REF!</definedName>
    <definedName name="__123Graph_XCONSMED" localSheetId="1" hidden="1">[1]Mercado!#REF!</definedName>
    <definedName name="__123Graph_XCONSMED" hidden="1">[1]Mercado!#REF!</definedName>
    <definedName name="__123Graph_XELASTIC" localSheetId="0" hidden="1">[1]Mercado!#REF!</definedName>
    <definedName name="__123Graph_XELASTIC" localSheetId="1" hidden="1">[1]Mercado!#REF!</definedName>
    <definedName name="__123Graph_XELASTIC" hidden="1">[1]Mercado!#REF!</definedName>
    <definedName name="__123Graph_XPREVRCOM" localSheetId="0" hidden="1">[1]Mercado!#REF!</definedName>
    <definedName name="__123Graph_XPREVRCOM" localSheetId="1" hidden="1">[1]Mercado!#REF!</definedName>
    <definedName name="__123Graph_XPREVRCOM" hidden="1">[1]Mercado!#REF!</definedName>
    <definedName name="__123Graph_XPREVREALI" localSheetId="0" hidden="1">[1]Mercado!#REF!</definedName>
    <definedName name="__123Graph_XPREVREALI" localSheetId="1" hidden="1">[1]Mercado!#REF!</definedName>
    <definedName name="__123Graph_XPREVREALI" hidden="1">[1]Mercado!#REF!</definedName>
    <definedName name="__123Graph_XPREVRIND" localSheetId="0" hidden="1">[1]Mercado!#REF!</definedName>
    <definedName name="__123Graph_XPREVRIND" localSheetId="1" hidden="1">[1]Mercado!#REF!</definedName>
    <definedName name="__123Graph_XPREVRIND" hidden="1">[1]Mercado!#REF!</definedName>
    <definedName name="__123Graph_XPREVROUT" localSheetId="0" hidden="1">[1]Mercado!#REF!</definedName>
    <definedName name="__123Graph_XPREVROUT" localSheetId="1" hidden="1">[1]Mercado!#REF!</definedName>
    <definedName name="__123Graph_XPREVROUT" hidden="1">[1]Mercado!#REF!</definedName>
    <definedName name="__123Graph_XPREVRRES" localSheetId="0" hidden="1">[1]Mercado!#REF!</definedName>
    <definedName name="__123Graph_XPREVRRES" localSheetId="1" hidden="1">[1]Mercado!#REF!</definedName>
    <definedName name="__123Graph_XPREVRRES" hidden="1">[1]Mercado!#REF!</definedName>
    <definedName name="__123Graph_XPREVRTOT" localSheetId="0" hidden="1">[1]Mercado!#REF!</definedName>
    <definedName name="__123Graph_XPREVRTOT" localSheetId="1" hidden="1">[1]Mercado!#REF!</definedName>
    <definedName name="__123Graph_XPREVRTOT" hidden="1">[1]Mercado!#REF!</definedName>
    <definedName name="__R">#N/A</definedName>
    <definedName name="_xlnm._FilterDatabase" localSheetId="0" hidden="1">#REF!</definedName>
    <definedName name="_R">#N/A</definedName>
    <definedName name="aaaa" localSheetId="0">#REF!</definedName>
    <definedName name="aaaa" localSheetId="1">#REF!</definedName>
    <definedName name="aaaa" localSheetId="2">#REF!</definedName>
    <definedName name="aaaa">#REF!</definedName>
    <definedName name="AJUSTES">#N/A</definedName>
    <definedName name="_xlnm.Print_Area" localSheetId="1">'Demonstração de Resultado_DRE '!$A$1:$AA$66</definedName>
    <definedName name="Balancete" localSheetId="0">'[2]BASE - BALANCETE DEZ 2018'!$A$4:$I$980</definedName>
    <definedName name="Balancete" localSheetId="1">'[3]BASE - BALANCETE DEZ 2018'!$A$4:$I$980</definedName>
    <definedName name="Balancete" localSheetId="2">'[4]BASE - BALANCETE'!$A$4:$I$980</definedName>
    <definedName name="Balancete">'[5]BASE - BALANCETE DEZ 2018'!$A$4:$I$980</definedName>
    <definedName name="BalanceteBase" localSheetId="2">'[4]BASE - BALANCETE'!$A$4:$I$980</definedName>
    <definedName name="CHEQUELIST">#N/A</definedName>
    <definedName name="gir" localSheetId="0" hidden="1">[1]Mercado!#REF!</definedName>
    <definedName name="gir" localSheetId="1" hidden="1">[1]Mercado!#REF!</definedName>
    <definedName name="gir" hidden="1">[1]Mercado!#REF!</definedName>
    <definedName name="IND" localSheetId="0">#REF!</definedName>
    <definedName name="IND" localSheetId="1">#REF!</definedName>
    <definedName name="IND" localSheetId="2">#REF!</definedName>
    <definedName name="IND">#REF!</definedName>
    <definedName name="jmimiu" localSheetId="0" hidden="1">[1]Mercado!#REF!</definedName>
    <definedName name="jmimiu" localSheetId="1" hidden="1">[1]Mercado!#REF!</definedName>
    <definedName name="jmimiu" hidden="1">[1]Mercado!#REF!</definedName>
    <definedName name="MODULOS">#N/A</definedName>
    <definedName name="nada">'[4]BASE - BALANCETE'!$A$4:$I$980</definedName>
    <definedName name="NOAG" localSheetId="0">#REF!</definedName>
    <definedName name="NOAG" localSheetId="1">#REF!</definedName>
    <definedName name="NOAG" localSheetId="2">#REF!</definedName>
    <definedName name="NOAG">#REF!</definedName>
    <definedName name="NUAG" localSheetId="0">#REF!</definedName>
    <definedName name="NUAG" localSheetId="1">#REF!</definedName>
    <definedName name="NUAG" localSheetId="2">#REF!</definedName>
    <definedName name="NUAG">#REF!</definedName>
    <definedName name="OLE_LINK1" localSheetId="0">'Balanço Patrimonial'!$L$70</definedName>
    <definedName name="PRN">#N/A</definedName>
    <definedName name="s">'[4]BASE - BALANCETE'!$A$4:$I$980</definedName>
    <definedName name="ss">'[4]BASE - BALANCETE'!$A$4:$I$980</definedName>
    <definedName name="Z_8350AA1D_C4C4_45D6_932B_C98759B6F108_.wvu.PrintArea" localSheetId="0" hidden="1">'Balanço Patrimonial'!$B$4:$L$51</definedName>
    <definedName name="Z_8350AA1D_C4C4_45D6_932B_C98759B6F108_.wvu.PrintArea" localSheetId="1" hidden="1">'Demonstração de Resultado_DRE '!$C$2:$G$56</definedName>
    <definedName name="Z_AC8438C4_38BB_421A_9D7F_356DB1A9B5AC_.wvu.PrintArea" localSheetId="0" hidden="1">'Balanço Patrimonial'!$B$1:$V$44</definedName>
    <definedName name="Z_AC8438C4_38BB_421A_9D7F_356DB1A9B5AC_.wvu.PrintArea" localSheetId="1" hidden="1">'Demonstração de Resultado_DRE '!$C$1:$S$52</definedName>
    <definedName name="Z_AC8438C4_38BB_421A_9D7F_356DB1A9B5AC_.wvu.PrintArea" localSheetId="2" hidden="1">'Mutações Pat. Líqu.-DMPL '!$A$2:$O$38</definedName>
    <definedName name="Z_BAC06728_F008_44EB_A25E_4BD43BD8A945_.wvu.PrintArea" localSheetId="0" hidden="1">'Balanço Patrimonial'!$B$4:$L$51</definedName>
    <definedName name="Z_BAC06728_F008_44EB_A25E_4BD43BD8A945_.wvu.PrintArea" localSheetId="1" hidden="1">'Demonstração de Resultado_DRE '!$C$2:$G$56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6" i="3" l="1"/>
  <c r="O65" i="3"/>
  <c r="O64" i="3"/>
  <c r="O63" i="3"/>
  <c r="O62" i="3"/>
  <c r="O61" i="3"/>
  <c r="I59" i="3"/>
  <c r="I68" i="3" s="1"/>
  <c r="E59" i="3"/>
  <c r="E68" i="3" s="1"/>
  <c r="K58" i="3"/>
  <c r="O57" i="3"/>
  <c r="M57" i="3"/>
  <c r="M56" i="3"/>
  <c r="I56" i="3"/>
  <c r="O55" i="3"/>
  <c r="M55" i="3"/>
  <c r="M54" i="3"/>
  <c r="O54" i="3" s="1"/>
  <c r="O53" i="3"/>
  <c r="O52" i="3"/>
  <c r="O51" i="3"/>
  <c r="O50" i="3"/>
  <c r="M47" i="3"/>
  <c r="K47" i="3"/>
  <c r="I47" i="3"/>
  <c r="G47" i="3"/>
  <c r="G59" i="3" s="1"/>
  <c r="G68" i="3" s="1"/>
  <c r="E47" i="3"/>
  <c r="O45" i="3"/>
  <c r="O44" i="3"/>
  <c r="O43" i="3"/>
  <c r="O42" i="3"/>
  <c r="O41" i="3"/>
  <c r="M41" i="3"/>
  <c r="O40" i="3"/>
  <c r="O39" i="3"/>
  <c r="O38" i="3"/>
  <c r="O37" i="3"/>
  <c r="O34" i="3"/>
  <c r="O47" i="3" s="1"/>
  <c r="O32" i="3"/>
  <c r="O31" i="3"/>
  <c r="O30" i="3"/>
  <c r="O29" i="3"/>
  <c r="O28" i="3"/>
  <c r="O27" i="3"/>
  <c r="O23" i="3"/>
  <c r="O22" i="3"/>
  <c r="O21" i="3"/>
  <c r="O20" i="3"/>
  <c r="O19" i="3"/>
  <c r="O18" i="3"/>
  <c r="M16" i="3"/>
  <c r="K16" i="3"/>
  <c r="I16" i="3"/>
  <c r="G16" i="3"/>
  <c r="E16" i="3"/>
  <c r="O15" i="3"/>
  <c r="O14" i="3"/>
  <c r="O13" i="3"/>
  <c r="O12" i="3"/>
  <c r="O11" i="3"/>
  <c r="O10" i="3"/>
  <c r="O16" i="3" s="1"/>
  <c r="N56" i="2"/>
  <c r="L56" i="2"/>
  <c r="I56" i="2"/>
  <c r="G56" i="2"/>
  <c r="S46" i="2"/>
  <c r="F46" i="2"/>
  <c r="G46" i="2" s="1"/>
  <c r="Q46" i="2" s="1"/>
  <c r="S45" i="2"/>
  <c r="F45" i="2"/>
  <c r="G45" i="2" s="1"/>
  <c r="Q45" i="2" s="1"/>
  <c r="S44" i="2"/>
  <c r="F44" i="2"/>
  <c r="G44" i="2" s="1"/>
  <c r="N43" i="2"/>
  <c r="S43" i="2" s="1"/>
  <c r="L43" i="2"/>
  <c r="I43" i="2"/>
  <c r="V41" i="2"/>
  <c r="W41" i="2" s="1"/>
  <c r="W43" i="2" s="1"/>
  <c r="S39" i="2"/>
  <c r="F39" i="2"/>
  <c r="G39" i="2" s="1"/>
  <c r="Q39" i="2" s="1"/>
  <c r="S38" i="2"/>
  <c r="F38" i="2"/>
  <c r="G38" i="2" s="1"/>
  <c r="S36" i="2"/>
  <c r="N36" i="2"/>
  <c r="L36" i="2"/>
  <c r="I36" i="2"/>
  <c r="S34" i="2"/>
  <c r="F34" i="2"/>
  <c r="G34" i="2" s="1"/>
  <c r="Q34" i="2" s="1"/>
  <c r="S32" i="2"/>
  <c r="F32" i="2"/>
  <c r="G32" i="2" s="1"/>
  <c r="Q32" i="2" s="1"/>
  <c r="S31" i="2"/>
  <c r="F31" i="2"/>
  <c r="G31" i="2" s="1"/>
  <c r="Q31" i="2" s="1"/>
  <c r="S30" i="2"/>
  <c r="F30" i="2"/>
  <c r="G30" i="2" s="1"/>
  <c r="Q30" i="2" s="1"/>
  <c r="S29" i="2"/>
  <c r="F29" i="2"/>
  <c r="G29" i="2" s="1"/>
  <c r="Q29" i="2" s="1"/>
  <c r="S28" i="2"/>
  <c r="F28" i="2"/>
  <c r="G28" i="2" s="1"/>
  <c r="S26" i="2"/>
  <c r="N26" i="2"/>
  <c r="L26" i="2"/>
  <c r="I26" i="2"/>
  <c r="S22" i="2"/>
  <c r="F22" i="2"/>
  <c r="G22" i="2" s="1"/>
  <c r="Q22" i="2" s="1"/>
  <c r="N20" i="2"/>
  <c r="N24" i="2" s="1"/>
  <c r="L20" i="2"/>
  <c r="L24" i="2" s="1"/>
  <c r="S18" i="2"/>
  <c r="F18" i="2"/>
  <c r="G18" i="2" s="1"/>
  <c r="N16" i="2"/>
  <c r="L16" i="2"/>
  <c r="I16" i="2"/>
  <c r="S16" i="2" s="1"/>
  <c r="S14" i="2"/>
  <c r="F14" i="2"/>
  <c r="G14" i="2" s="1"/>
  <c r="Q14" i="2" s="1"/>
  <c r="S13" i="2"/>
  <c r="F13" i="2"/>
  <c r="G13" i="2" s="1"/>
  <c r="Q13" i="2" s="1"/>
  <c r="S12" i="2"/>
  <c r="F12" i="2"/>
  <c r="G12" i="2" s="1"/>
  <c r="Q12" i="2" s="1"/>
  <c r="S11" i="2"/>
  <c r="F11" i="2"/>
  <c r="G11" i="2" s="1"/>
  <c r="S9" i="2"/>
  <c r="N9" i="2"/>
  <c r="L9" i="2"/>
  <c r="I9" i="2"/>
  <c r="I20" i="2" s="1"/>
  <c r="S7" i="2"/>
  <c r="Q7" i="2"/>
  <c r="U1" i="2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K48" i="1"/>
  <c r="H48" i="1"/>
  <c r="V37" i="1"/>
  <c r="K54" i="1" s="1"/>
  <c r="R36" i="1"/>
  <c r="V35" i="1"/>
  <c r="R35" i="1"/>
  <c r="S35" i="1" s="1"/>
  <c r="R34" i="1"/>
  <c r="S34" i="1" s="1"/>
  <c r="V31" i="1"/>
  <c r="K53" i="1" s="1"/>
  <c r="K31" i="1"/>
  <c r="G29" i="1"/>
  <c r="H29" i="1" s="1"/>
  <c r="R28" i="1"/>
  <c r="S28" i="1" s="1"/>
  <c r="G28" i="1"/>
  <c r="H28" i="1" s="1"/>
  <c r="R27" i="1"/>
  <c r="S27" i="1" s="1"/>
  <c r="H27" i="1"/>
  <c r="G27" i="1"/>
  <c r="V22" i="1"/>
  <c r="K22" i="1"/>
  <c r="K51" i="1" s="1"/>
  <c r="R19" i="1"/>
  <c r="S19" i="1" s="1"/>
  <c r="R18" i="1"/>
  <c r="S18" i="1" s="1"/>
  <c r="R17" i="1"/>
  <c r="S17" i="1" s="1"/>
  <c r="G17" i="1"/>
  <c r="H17" i="1" s="1"/>
  <c r="R16" i="1"/>
  <c r="S16" i="1" s="1"/>
  <c r="G16" i="1"/>
  <c r="H16" i="1" s="1"/>
  <c r="R15" i="1"/>
  <c r="S15" i="1" s="1"/>
  <c r="G15" i="1"/>
  <c r="H15" i="1" s="1"/>
  <c r="R14" i="1"/>
  <c r="S14" i="1" s="1"/>
  <c r="R13" i="1"/>
  <c r="S13" i="1" s="1"/>
  <c r="G13" i="1"/>
  <c r="H13" i="1" s="1"/>
  <c r="R12" i="1"/>
  <c r="S12" i="1" s="1"/>
  <c r="G12" i="1"/>
  <c r="G11" i="1" s="1"/>
  <c r="H11" i="1" s="1"/>
  <c r="R11" i="1"/>
  <c r="S11" i="1" s="1"/>
  <c r="S8" i="1"/>
  <c r="D154" i="1" l="1"/>
  <c r="S31" i="1"/>
  <c r="K56" i="3"/>
  <c r="K59" i="3" s="1"/>
  <c r="K68" i="3" s="1"/>
  <c r="M58" i="3"/>
  <c r="M59" i="3" s="1"/>
  <c r="M68" i="3" s="1"/>
  <c r="G16" i="2"/>
  <c r="Q18" i="2"/>
  <c r="Q16" i="2" s="1"/>
  <c r="Q11" i="2"/>
  <c r="Q9" i="2" s="1"/>
  <c r="G9" i="2"/>
  <c r="L57" i="2"/>
  <c r="L58" i="2" s="1"/>
  <c r="L41" i="2"/>
  <c r="L48" i="2" s="1"/>
  <c r="L61" i="2" s="1"/>
  <c r="L60" i="2"/>
  <c r="Q38" i="2"/>
  <c r="Q36" i="2" s="1"/>
  <c r="G36" i="2"/>
  <c r="I24" i="2"/>
  <c r="S20" i="2"/>
  <c r="S24" i="2" s="1"/>
  <c r="S41" i="2" s="1"/>
  <c r="S48" i="2" s="1"/>
  <c r="N57" i="2"/>
  <c r="N58" i="2" s="1"/>
  <c r="N41" i="2"/>
  <c r="N48" i="2" s="1"/>
  <c r="N60" i="2"/>
  <c r="Q28" i="2"/>
  <c r="Q26" i="2" s="1"/>
  <c r="G26" i="2"/>
  <c r="G43" i="2"/>
  <c r="Q44" i="2"/>
  <c r="Q43" i="2" s="1"/>
  <c r="H31" i="1"/>
  <c r="S22" i="1"/>
  <c r="H49" i="1" s="1"/>
  <c r="J5" i="1"/>
  <c r="S37" i="1"/>
  <c r="K52" i="1"/>
  <c r="K39" i="1"/>
  <c r="K49" i="1"/>
  <c r="K55" i="1"/>
  <c r="H12" i="1"/>
  <c r="H22" i="1" s="1"/>
  <c r="V39" i="1"/>
  <c r="K50" i="1"/>
  <c r="O58" i="3" l="1"/>
  <c r="S39" i="1"/>
  <c r="Q20" i="2"/>
  <c r="Q24" i="2" s="1"/>
  <c r="O56" i="3"/>
  <c r="N63" i="2"/>
  <c r="N61" i="2"/>
  <c r="N62" i="2"/>
  <c r="I60" i="2"/>
  <c r="I41" i="2"/>
  <c r="I48" i="2" s="1"/>
  <c r="I57" i="2"/>
  <c r="G20" i="2"/>
  <c r="G24" i="2" s="1"/>
  <c r="H39" i="1"/>
  <c r="H51" i="1"/>
  <c r="H50" i="1"/>
  <c r="H52" i="1"/>
  <c r="H53" i="1"/>
  <c r="H54" i="1"/>
  <c r="H55" i="1"/>
  <c r="O59" i="3" l="1"/>
  <c r="O68" i="3" s="1"/>
  <c r="G41" i="2"/>
  <c r="G60" i="2"/>
  <c r="G57" i="2"/>
  <c r="I58" i="2"/>
  <c r="I59" i="2"/>
  <c r="I63" i="2"/>
  <c r="I61" i="2"/>
  <c r="I62" i="2"/>
  <c r="Q41" i="2" l="1"/>
  <c r="Q48" i="2" s="1"/>
  <c r="G48" i="2"/>
  <c r="G58" i="2"/>
  <c r="G59" i="2"/>
  <c r="V40" i="2" l="1"/>
  <c r="G63" i="2"/>
  <c r="G62" i="2"/>
  <c r="G61" i="2"/>
  <c r="W40" i="2" l="1"/>
  <c r="W42" i="2" s="1"/>
  <c r="W44" i="2" s="1"/>
  <c r="V42" i="2"/>
  <c r="V43" i="2" s="1"/>
  <c r="V44" i="2" s="1"/>
</calcChain>
</file>

<file path=xl/sharedStrings.xml><?xml version="1.0" encoding="utf-8"?>
<sst xmlns="http://schemas.openxmlformats.org/spreadsheetml/2006/main" count="357" uniqueCount="293">
  <si>
    <t>Empresa Maranhense de Administração Portuária - EMAP</t>
  </si>
  <si>
    <t>Balanço Patrimonial em 31 de Dezembro de 2020 e 2019</t>
  </si>
  <si>
    <t>(Em milhares de Reais)</t>
  </si>
  <si>
    <t>1.1.2.01.003</t>
  </si>
  <si>
    <t>Ativo</t>
  </si>
  <si>
    <t>Notas</t>
  </si>
  <si>
    <t>Passivo</t>
  </si>
  <si>
    <t>1.1.2.01.002</t>
  </si>
  <si>
    <t>1.1.1</t>
  </si>
  <si>
    <t>Circulante</t>
  </si>
  <si>
    <t>1.1.1.05</t>
  </si>
  <si>
    <t>Caixa e Equivalentes de Caixa</t>
  </si>
  <si>
    <t>Fornecedores</t>
  </si>
  <si>
    <t>1.1.2.01.001</t>
  </si>
  <si>
    <t>Valores de Terceiros</t>
  </si>
  <si>
    <t xml:space="preserve">Folha de pagamento/Provisões/Encargos </t>
  </si>
  <si>
    <t>1.1.3</t>
  </si>
  <si>
    <t>Contas a receber de clientes</t>
  </si>
  <si>
    <t>Impostos e contribuições a recolher</t>
  </si>
  <si>
    <t>Recursos de Convênios a Comprovar</t>
  </si>
  <si>
    <t>Almoxarifado</t>
  </si>
  <si>
    <t>Juros sobre capital próprio</t>
  </si>
  <si>
    <t>Impostos e contribuições a recuperar</t>
  </si>
  <si>
    <t>Provisão participação nos resultados</t>
  </si>
  <si>
    <t>1.1.5.01</t>
  </si>
  <si>
    <t>Outras contas a receber</t>
  </si>
  <si>
    <t>Provisão para contingências</t>
  </si>
  <si>
    <t>1.1.5.02</t>
  </si>
  <si>
    <t>Receita diferida</t>
  </si>
  <si>
    <t>1.1.5.03</t>
  </si>
  <si>
    <t>Outras contas a pagar</t>
  </si>
  <si>
    <t>1.1.5.06</t>
  </si>
  <si>
    <t>1.1.5.09</t>
  </si>
  <si>
    <t>1.1.5.10</t>
  </si>
  <si>
    <t>Total do ativo circulante</t>
  </si>
  <si>
    <t>Total do passivo circulante</t>
  </si>
  <si>
    <t>1.1.5.11</t>
  </si>
  <si>
    <t>1.1.5.12</t>
  </si>
  <si>
    <t>1.1.5.15</t>
  </si>
  <si>
    <t>1.1.5.16</t>
  </si>
  <si>
    <t>Não circulante</t>
  </si>
  <si>
    <t>1.1.5.17</t>
  </si>
  <si>
    <t>1.1.5.18</t>
  </si>
  <si>
    <t>Imobilizado</t>
  </si>
  <si>
    <t>Convênios a comprovar</t>
  </si>
  <si>
    <t>1.1.5.19</t>
  </si>
  <si>
    <t>Intangível</t>
  </si>
  <si>
    <t>1.1.5.20</t>
  </si>
  <si>
    <t>1.1.4</t>
  </si>
  <si>
    <t>Total do ativo não circulante</t>
  </si>
  <si>
    <t>Total do passivo não circulante</t>
  </si>
  <si>
    <t>1.1.6</t>
  </si>
  <si>
    <t>1.2.1</t>
  </si>
  <si>
    <t xml:space="preserve">  Patrimônio Líquido</t>
  </si>
  <si>
    <t>1.2.3</t>
  </si>
  <si>
    <t>Capital Social</t>
  </si>
  <si>
    <t>1.2.4</t>
  </si>
  <si>
    <t>Reservas e Retenção de Lucros</t>
  </si>
  <si>
    <t>1.1.5.21</t>
  </si>
  <si>
    <t>Lucro do período</t>
  </si>
  <si>
    <t>1.1.5.22</t>
  </si>
  <si>
    <t>Total do patrimônio Líquido</t>
  </si>
  <si>
    <t>2.1.1.02</t>
  </si>
  <si>
    <t>2.1.1.04.001</t>
  </si>
  <si>
    <t>Total do Ativo</t>
  </si>
  <si>
    <t>Total do Passivo</t>
  </si>
  <si>
    <t>2.1.1.05.003</t>
  </si>
  <si>
    <t>2.1.1.06.001</t>
  </si>
  <si>
    <t>2.1.1.06.002</t>
  </si>
  <si>
    <t>As notas explicativas são parte integrante das demonstrações contábeis</t>
  </si>
  <si>
    <t>2.1.1.06.005</t>
  </si>
  <si>
    <t>2.1.1.06.006</t>
  </si>
  <si>
    <t>2.1.1.06.007</t>
  </si>
  <si>
    <t xml:space="preserve">Índices de Liquidez </t>
  </si>
  <si>
    <t>2.1.1.06.008</t>
  </si>
  <si>
    <t>2.1.1.09.008</t>
  </si>
  <si>
    <t>Liquidez Imediata = Disponível / PC</t>
  </si>
  <si>
    <t>2.1.1.09.020</t>
  </si>
  <si>
    <t>Liquidez Corrente = AC / PC</t>
  </si>
  <si>
    <t>2.1.1.10.001</t>
  </si>
  <si>
    <t>Liquidez Geral = (AC + ANC"RLP") / (PC + PNC)</t>
  </si>
  <si>
    <t>2.1.1.10.002</t>
  </si>
  <si>
    <t>Endividamento Geral = C. Terc. / Pas. Total</t>
  </si>
  <si>
    <t>2.1.1.10.003</t>
  </si>
  <si>
    <t>Composição da Dívida = PC / C. Terc.</t>
  </si>
  <si>
    <t>2.1.1.10.004</t>
  </si>
  <si>
    <t>Grau de Imobilização = “AP” / PL</t>
  </si>
  <si>
    <t>2.1.1.06.003</t>
  </si>
  <si>
    <t>Grau de Imob. Rec. N. Cor. = AP / (PL + PNC)</t>
  </si>
  <si>
    <t>2.1.1.10.013</t>
  </si>
  <si>
    <t>2.1.1.10.012</t>
  </si>
  <si>
    <t>2.1.1.10.011</t>
  </si>
  <si>
    <t>2.1.1.10.010</t>
  </si>
  <si>
    <t>2.1.1.10.009</t>
  </si>
  <si>
    <t>2.1.1.10.008</t>
  </si>
  <si>
    <t>2.1.1.03</t>
  </si>
  <si>
    <t>2.1.1.05.001</t>
  </si>
  <si>
    <t>2.1.1.05.002</t>
  </si>
  <si>
    <t>2.1.1.05.004</t>
  </si>
  <si>
    <t>2.1.1.09.005</t>
  </si>
  <si>
    <t>2.1.1.09.006</t>
  </si>
  <si>
    <t>2.1.1.09.007</t>
  </si>
  <si>
    <t>2.1.1.09.009</t>
  </si>
  <si>
    <t>2.1.1.09.010</t>
  </si>
  <si>
    <t>2.1.1.09.021</t>
  </si>
  <si>
    <t>2.1.1.09.003</t>
  </si>
  <si>
    <t>2.1.1.09.004</t>
  </si>
  <si>
    <t>2.1.1.09.011</t>
  </si>
  <si>
    <t>2.1.1.09.027</t>
  </si>
  <si>
    <t>2.1.1.09.028</t>
  </si>
  <si>
    <t>2.1.1.09.030</t>
  </si>
  <si>
    <t>2.1.1.09.032</t>
  </si>
  <si>
    <t>2.1.1.09.033</t>
  </si>
  <si>
    <t>2.1.1.08.003</t>
  </si>
  <si>
    <t>2.1.1.08.004</t>
  </si>
  <si>
    <t>2.1.1.08.011</t>
  </si>
  <si>
    <t>2.1.1.08.013</t>
  </si>
  <si>
    <t>2.1.1.08.017</t>
  </si>
  <si>
    <t>2.1.1.08.016</t>
  </si>
  <si>
    <t>2.1.1.08.001</t>
  </si>
  <si>
    <t>2.1.1.10.005</t>
  </si>
  <si>
    <t>2.1.1.11</t>
  </si>
  <si>
    <t>2.1.1.12</t>
  </si>
  <si>
    <t>2.1.1.08.002</t>
  </si>
  <si>
    <t>2.1.1.08.012</t>
  </si>
  <si>
    <t>2.1.1.13.02</t>
  </si>
  <si>
    <t>2.1.1.08.015</t>
  </si>
  <si>
    <t>2.1.1.13.01</t>
  </si>
  <si>
    <t>2.1.1.09.012</t>
  </si>
  <si>
    <t>2.1.1.10.06</t>
  </si>
  <si>
    <t>2.1.1.09.013</t>
  </si>
  <si>
    <t>2.1.1.09.26</t>
  </si>
  <si>
    <t>2.1.1.09.018</t>
  </si>
  <si>
    <t>2.1.1.09.25</t>
  </si>
  <si>
    <t>2.1.1.09.019</t>
  </si>
  <si>
    <t>2.1.1.09.19</t>
  </si>
  <si>
    <t>2.1.1.08.019</t>
  </si>
  <si>
    <t>2.1.1.09.18</t>
  </si>
  <si>
    <t>2.1.1.08.020</t>
  </si>
  <si>
    <t>2.1.1.09.13</t>
  </si>
  <si>
    <t>2.2.1.03</t>
  </si>
  <si>
    <t>2.1.1.09.12</t>
  </si>
  <si>
    <t>2.2.1.04</t>
  </si>
  <si>
    <t>2.1.1.08.20</t>
  </si>
  <si>
    <t>2.2.1.01</t>
  </si>
  <si>
    <t>2.1.1.08.19</t>
  </si>
  <si>
    <t>2.4.1</t>
  </si>
  <si>
    <t>2.1.1.08.15</t>
  </si>
  <si>
    <t>2.4.2.02</t>
  </si>
  <si>
    <t>2.1.1.08.02</t>
  </si>
  <si>
    <t>2.1.1.07.01</t>
  </si>
  <si>
    <t>2.1.1.08.018</t>
  </si>
  <si>
    <t>2.1.1.09.026</t>
  </si>
  <si>
    <t>2.1.1.03.009</t>
  </si>
  <si>
    <t>2.1.1.03.008</t>
  </si>
  <si>
    <t>2.1.1.13</t>
  </si>
  <si>
    <t>2.1.1.09.025</t>
  </si>
  <si>
    <t>2.1.1.07</t>
  </si>
  <si>
    <t>2.1.1.10.006</t>
  </si>
  <si>
    <t>1.1.5.23</t>
  </si>
  <si>
    <t>1.1.5.26</t>
  </si>
  <si>
    <t>2.1.1.08.022</t>
  </si>
  <si>
    <t>BAERTURA OUTRAS CONTAS A PAGAR.</t>
  </si>
  <si>
    <t>Valores a Devolver</t>
  </si>
  <si>
    <t>Adiantamento de Clientes</t>
  </si>
  <si>
    <t>Mensalidade Sindicato a Recolher</t>
  </si>
  <si>
    <t>Associação Portus a Recolher</t>
  </si>
  <si>
    <t>Ressarcimento Cessão com Ônus TJ</t>
  </si>
  <si>
    <t>Ressarcimento Cessão com Ônus UFMA</t>
  </si>
  <si>
    <t>Empréstimo Consignado CEF</t>
  </si>
  <si>
    <t>Valores Caucionados</t>
  </si>
  <si>
    <t>Outras Provisões</t>
  </si>
  <si>
    <t>Bloqueio Judicial Engebras</t>
  </si>
  <si>
    <t>Demonstração do Resultado em 31 de Dezembro de 2020 e 2019</t>
  </si>
  <si>
    <t>Acumulado</t>
  </si>
  <si>
    <t>Mês</t>
  </si>
  <si>
    <t>Receita bruta</t>
  </si>
  <si>
    <t>3.1.1.01</t>
  </si>
  <si>
    <t>Tarifas/Serviços</t>
  </si>
  <si>
    <t>3.1.1.02.001</t>
  </si>
  <si>
    <t>Arrendamento</t>
  </si>
  <si>
    <t>3.1.1.02.007</t>
  </si>
  <si>
    <t>Arrendamento TEGRAM</t>
  </si>
  <si>
    <t>3.1.1.02.008</t>
  </si>
  <si>
    <t>Outras Receitas</t>
  </si>
  <si>
    <t>3.1.1.02.005</t>
  </si>
  <si>
    <t>3.1.1.02.006</t>
  </si>
  <si>
    <t>Deduções da receita</t>
  </si>
  <si>
    <t>3.1.1.02.004</t>
  </si>
  <si>
    <t>Impostos s/ Faturamento</t>
  </si>
  <si>
    <t>3.1.2</t>
  </si>
  <si>
    <t>Receita Líquida</t>
  </si>
  <si>
    <t xml:space="preserve"> </t>
  </si>
  <si>
    <t>3.2.1</t>
  </si>
  <si>
    <t>Custos operacionais</t>
  </si>
  <si>
    <t>3.2.1.01.007.0001</t>
  </si>
  <si>
    <t>Lucro bruto</t>
  </si>
  <si>
    <t>Despesas Administrativas</t>
  </si>
  <si>
    <t>3.2.2.01</t>
  </si>
  <si>
    <t>Pessoal/Encargos e Benefícios</t>
  </si>
  <si>
    <t>3.2.2.01.009.0001</t>
  </si>
  <si>
    <t>Despesas Gerais</t>
  </si>
  <si>
    <t>3.2.2.02</t>
  </si>
  <si>
    <t>Despesas com Materiais</t>
  </si>
  <si>
    <t>Provisão para Contingências</t>
  </si>
  <si>
    <t>Outras Despesas/Reversões</t>
  </si>
  <si>
    <t>3.2.2.03</t>
  </si>
  <si>
    <t>Depreciação e Amortização</t>
  </si>
  <si>
    <t>3.2.5.03</t>
  </si>
  <si>
    <t>3.2.3</t>
  </si>
  <si>
    <t>Resultado financeiro</t>
  </si>
  <si>
    <t>3.2.5.04</t>
  </si>
  <si>
    <t>3.2.6</t>
  </si>
  <si>
    <t>Receitas Financeiras</t>
  </si>
  <si>
    <t>3.2.2.06</t>
  </si>
  <si>
    <t>Despesas Financeiras</t>
  </si>
  <si>
    <t>IN SRF n.º 093/97 Art. 29, I</t>
  </si>
  <si>
    <t>Lei n.º 9.249/95 Art. 9º § 1º</t>
  </si>
  <si>
    <t>3.2.4.01</t>
  </si>
  <si>
    <t>Lucro Líquido (a)</t>
  </si>
  <si>
    <t>3.2.4.02</t>
  </si>
  <si>
    <t>Resultado antes dos tributos sobre o lucro</t>
  </si>
  <si>
    <t>JCP Acumulado (b)</t>
  </si>
  <si>
    <t>2.1.1.08.01</t>
  </si>
  <si>
    <t>Soma (c = a +b)</t>
  </si>
  <si>
    <t>Tributos sobre o Lucro</t>
  </si>
  <si>
    <t>Limite ( d = 50% de c)</t>
  </si>
  <si>
    <t>(-) Provisão para Contribuição Social</t>
  </si>
  <si>
    <t>Excedente (e = d - c)</t>
  </si>
  <si>
    <t>3.2.5.01.001</t>
  </si>
  <si>
    <t>(-) Provisão para IRPJ</t>
  </si>
  <si>
    <t>3.2.5.01.002</t>
  </si>
  <si>
    <t>(+) Receita de Subvenção - Redução IRPJ</t>
  </si>
  <si>
    <t>3.2.5.01.003</t>
  </si>
  <si>
    <t>3.2.6.04</t>
  </si>
  <si>
    <t>IN SRF n.º 093/97 Art. 29, II</t>
  </si>
  <si>
    <t>3.2.6.02</t>
  </si>
  <si>
    <t>3.2.6.05</t>
  </si>
  <si>
    <t>3.2.2.04</t>
  </si>
  <si>
    <t>3.2.2.05</t>
  </si>
  <si>
    <t>3.2.2.07</t>
  </si>
  <si>
    <t>Indicadores de rentabilidade</t>
  </si>
  <si>
    <t>EBITDA</t>
  </si>
  <si>
    <t>Margem EBITDA (EBITDA/Rec. líquida)</t>
  </si>
  <si>
    <t>EBITDA sobre o Patrimônio Líquido</t>
  </si>
  <si>
    <t>Margem bruta (Lucro bruto/Rec. líquida)</t>
  </si>
  <si>
    <t>Margem líquida (Lucro líquido /Rec. líquida)</t>
  </si>
  <si>
    <r>
      <t xml:space="preserve">ROI = LL / Ativo </t>
    </r>
    <r>
      <rPr>
        <b/>
        <sz val="10"/>
        <rFont val="Arial"/>
        <family val="2"/>
      </rPr>
      <t>(a)</t>
    </r>
  </si>
  <si>
    <t>Base para ROI e ROE</t>
  </si>
  <si>
    <r>
      <t xml:space="preserve">ROE = LL / PL </t>
    </r>
    <r>
      <rPr>
        <b/>
        <sz val="10"/>
        <rFont val="Arial"/>
        <family val="2"/>
      </rPr>
      <t>(b)</t>
    </r>
  </si>
  <si>
    <t>ROI = LL / Ativo (a)</t>
  </si>
  <si>
    <t>(a)   Return on investment</t>
  </si>
  <si>
    <t>ROE = LL / PL (b)</t>
  </si>
  <si>
    <t>(b)   Return on equity</t>
  </si>
  <si>
    <t>Linha Outras despesas/Reversões</t>
  </si>
  <si>
    <t>Serviços Essenciais</t>
  </si>
  <si>
    <t>Outras  Despesas Adm</t>
  </si>
  <si>
    <t>Despesas Terminal Porto Grande</t>
  </si>
  <si>
    <t>Despesas Tributárias</t>
  </si>
  <si>
    <t>Perdas</t>
  </si>
  <si>
    <t>Ajuste de Inventário</t>
  </si>
  <si>
    <t>Demonstração das Mutações do Patrimônio Líquido em 31 de Dezembro de 2020 e 2019</t>
  </si>
  <si>
    <t xml:space="preserve">           </t>
  </si>
  <si>
    <t>Nota</t>
  </si>
  <si>
    <t>Reserva Legal</t>
  </si>
  <si>
    <t>Reserva de Incentivo Fiscal</t>
  </si>
  <si>
    <t>Reserva de lucros a realizar</t>
  </si>
  <si>
    <t>Lucros acumulados</t>
  </si>
  <si>
    <t>Total</t>
  </si>
  <si>
    <t>Em 31 de dezembro de 2012</t>
  </si>
  <si>
    <t>Incorporação de juros sobre capital próprio</t>
  </si>
  <si>
    <t>Capitalização de reservas</t>
  </si>
  <si>
    <t>Lucro do exercício</t>
  </si>
  <si>
    <t>Constituição de reserva legal</t>
  </si>
  <si>
    <t>Constituição de reserva de incentivo fiscal</t>
  </si>
  <si>
    <t>Constituição de reserva de lucros</t>
  </si>
  <si>
    <t>Em 31 de dezembro de 2013</t>
  </si>
  <si>
    <t>Capitalização reserva de incentivos fiscais</t>
  </si>
  <si>
    <t>Capitalização reserva de lucros a realizar</t>
  </si>
  <si>
    <t>Em 31 de dezembro de 2016</t>
  </si>
  <si>
    <t>Capitalização de reserva de incentivo fiscal</t>
  </si>
  <si>
    <t>Capitalização de reserva de lucros a realizar</t>
  </si>
  <si>
    <t>Constituição de reserva de lucros a realizar</t>
  </si>
  <si>
    <t>Em 31 de Dezembro de 2018</t>
  </si>
  <si>
    <t>Capitalização em Imóveis/Terrenos</t>
  </si>
  <si>
    <t>2.4.2.02.01</t>
  </si>
  <si>
    <t>2.4.2.02.03</t>
  </si>
  <si>
    <t>Constituição de reserva de incentivo fiscal (Sudene)</t>
  </si>
  <si>
    <t>Em 31 de Dezembro de 2019</t>
  </si>
  <si>
    <t>Ajustes de exercícios anteriores</t>
  </si>
  <si>
    <t>Constituição de reserva de subvenção (DNIT)</t>
  </si>
  <si>
    <t>Em 31 deDezembro de 2020</t>
  </si>
  <si>
    <t>Em 28 de fevereiro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</si>
</sst>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  <numFmt numFmtId="165" formatCode="_(* #,##0.00_);_(* \(#,##0.00\);_(* &quot;-&quot;??_);_(@_)"/>
    <numFmt numFmtId="166" formatCode="_(* #,##0_);_(* \(#,##0\);_(* &quot;-&quot;??_);_(@_)"/>
    <numFmt numFmtId="167" formatCode="\ \ \ \ \ \-"/>
    <numFmt numFmtId="168" formatCode="_(* #,##0.000_);_(* \(#,##0.000\);_(* &quot;-&quot;??_);_(@_)"/>
    <numFmt numFmtId="169" formatCode="#,##0.000"/>
    <numFmt numFmtId="170" formatCode="0.00000"/>
    <numFmt numFmtId="171" formatCode="_(* #,##0.00000_);_(* \(#,##0.00000\);_(* &quot;-&quot;??_);_(@_)"/>
    <numFmt numFmtId="172" formatCode="_(* #,##0.0000_);_(* \(#,##0.0000\);_(* &quot;-&quot;??_);_(@_)"/>
    <numFmt numFmtId="173" formatCode="_-* #,##0.000_-;\-* #,##0.000_-;_-* &quot;-&quot;???_-;_-@_-"/>
    <numFmt numFmtId="174" formatCode="d/mm/yyyy"/>
    <numFmt numFmtId="175" formatCode="_-* #,##0_-;\-* #,##0_-;_-* &quot;-&quot;???_-;_-@_-"/>
    <numFmt numFmtId="176" formatCode="_(* #,##0_);_(* \(#,##0\);_(* &quot;-&quot;_);_(@_)"/>
    <numFmt numFmtId="177" formatCode="_(* #,##0_);_(* \(#,##0\);_(* &quot;-&quot;?_);_(@_)"/>
    <numFmt numFmtId="178" formatCode="#,##0.0"/>
    <numFmt numFmtId="179" formatCode="0.0%"/>
    <numFmt numFmtId="180" formatCode="_(* #,##0.000000_);_(* \(#,##0.000000\);_(* &quot;-&quot;??_);_(@_)"/>
    <numFmt numFmtId="181" formatCode="\ \ \ \ \ \ \-"/>
  </numFmts>
  <fonts count="3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u val="singleAccounting"/>
      <sz val="10"/>
      <name val="Arial"/>
      <family val="2"/>
    </font>
    <font>
      <sz val="11"/>
      <name val="Calibri"/>
      <family val="2"/>
      <scheme val="minor"/>
    </font>
    <font>
      <b/>
      <sz val="10"/>
      <name val="Times New Roman"/>
      <family val="1"/>
    </font>
    <font>
      <u val="singleAccounting"/>
      <sz val="10"/>
      <name val="Arial"/>
      <family val="2"/>
    </font>
    <font>
      <sz val="11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Calibri"/>
      <family val="2"/>
    </font>
    <font>
      <sz val="10"/>
      <color rgb="FFFF0000"/>
      <name val="Arial"/>
      <family val="2"/>
    </font>
    <font>
      <sz val="10"/>
      <color rgb="FFFF000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8"/>
      <color rgb="FF000000"/>
      <name val="Times New Roman"/>
      <family val="1"/>
    </font>
    <font>
      <b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u/>
      <sz val="11"/>
      <name val="Arial"/>
      <family val="2"/>
    </font>
    <font>
      <u/>
      <sz val="10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b/>
      <sz val="10"/>
      <color rgb="FF000000"/>
      <name val="Arial"/>
      <family val="2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99FF99"/>
        <bgColor theme="4" tint="0.79998168889431442"/>
      </patternFill>
    </fill>
    <fill>
      <patternFill patternType="solid">
        <fgColor rgb="FF0099FF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7030A0"/>
        <bgColor theme="4" tint="0.7999816888943144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">
    <xf numFmtId="0" fontId="0" fillId="0" borderId="0"/>
    <xf numFmtId="9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50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64" fontId="0" fillId="0" borderId="0" xfId="0" applyNumberFormat="1" applyFont="1" applyFill="1" applyAlignment="1">
      <alignment vertical="center"/>
    </xf>
    <xf numFmtId="165" fontId="5" fillId="0" borderId="0" xfId="2" applyFont="1" applyFill="1" applyAlignment="1">
      <alignment vertical="center"/>
    </xf>
    <xf numFmtId="43" fontId="5" fillId="0" borderId="0" xfId="0" applyNumberFormat="1" applyFont="1" applyFill="1" applyBorder="1" applyAlignment="1">
      <alignment vertical="center"/>
    </xf>
    <xf numFmtId="4" fontId="6" fillId="0" borderId="0" xfId="0" applyNumberFormat="1" applyFont="1"/>
    <xf numFmtId="165" fontId="0" fillId="0" borderId="0" xfId="2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0" fillId="0" borderId="0" xfId="0" applyNumberFormat="1" applyFont="1" applyFill="1" applyAlignment="1">
      <alignment vertical="center"/>
    </xf>
    <xf numFmtId="43" fontId="0" fillId="0" borderId="0" xfId="0" applyNumberFormat="1" applyFont="1" applyFill="1" applyAlignment="1">
      <alignment vertical="center"/>
    </xf>
    <xf numFmtId="4" fontId="6" fillId="0" borderId="0" xfId="0" applyNumberFormat="1" applyFont="1" applyFill="1"/>
    <xf numFmtId="0" fontId="7" fillId="0" borderId="0" xfId="0" applyFont="1" applyFill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65" fontId="0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14" fontId="5" fillId="0" borderId="0" xfId="0" applyNumberFormat="1" applyFont="1" applyFill="1" applyBorder="1" applyAlignment="1">
      <alignment vertical="center"/>
    </xf>
    <xf numFmtId="14" fontId="5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horizontal="left"/>
    </xf>
    <xf numFmtId="165" fontId="0" fillId="0" borderId="0" xfId="0" applyNumberFormat="1" applyFill="1"/>
    <xf numFmtId="0" fontId="0" fillId="0" borderId="0" xfId="0" applyFont="1" applyFill="1"/>
    <xf numFmtId="166" fontId="0" fillId="0" borderId="0" xfId="2" applyNumberFormat="1" applyFont="1" applyFill="1"/>
    <xf numFmtId="0" fontId="4" fillId="3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164" fontId="4" fillId="0" borderId="0" xfId="2" applyNumberFormat="1" applyFont="1" applyFill="1" applyBorder="1" applyAlignment="1">
      <alignment vertical="center"/>
    </xf>
    <xf numFmtId="166" fontId="0" fillId="0" borderId="0" xfId="0" applyNumberFormat="1" applyAlignment="1">
      <alignment horizontal="left"/>
    </xf>
    <xf numFmtId="165" fontId="0" fillId="0" borderId="0" xfId="0" applyNumberFormat="1"/>
    <xf numFmtId="166" fontId="0" fillId="0" borderId="0" xfId="3" applyNumberFormat="1" applyFont="1"/>
    <xf numFmtId="0" fontId="4" fillId="5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166" fontId="0" fillId="0" borderId="0" xfId="2" applyNumberFormat="1" applyFont="1" applyFill="1" applyBorder="1" applyAlignment="1"/>
    <xf numFmtId="166" fontId="5" fillId="0" borderId="0" xfId="2" applyNumberFormat="1" applyFont="1" applyFill="1" applyBorder="1" applyAlignment="1">
      <alignment vertical="center"/>
    </xf>
    <xf numFmtId="166" fontId="0" fillId="0" borderId="0" xfId="2" applyNumberFormat="1" applyFont="1" applyFill="1" applyBorder="1" applyAlignment="1">
      <alignment vertical="center"/>
    </xf>
    <xf numFmtId="9" fontId="0" fillId="0" borderId="0" xfId="1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165" fontId="4" fillId="0" borderId="0" xfId="2" applyFont="1" applyFill="1" applyAlignment="1">
      <alignment vertical="center"/>
    </xf>
    <xf numFmtId="165" fontId="0" fillId="0" borderId="0" xfId="0" applyNumberFormat="1" applyFont="1"/>
    <xf numFmtId="0" fontId="4" fillId="6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165" fontId="0" fillId="0" borderId="0" xfId="2" applyFont="1" applyFill="1" applyBorder="1" applyAlignment="1">
      <alignment vertical="center"/>
    </xf>
    <xf numFmtId="0" fontId="4" fillId="7" borderId="0" xfId="0" applyFont="1" applyFill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 vertical="center"/>
    </xf>
    <xf numFmtId="166" fontId="9" fillId="0" borderId="0" xfId="0" applyNumberFormat="1" applyFont="1" applyFill="1" applyBorder="1" applyAlignment="1">
      <alignment vertical="center"/>
    </xf>
    <xf numFmtId="0" fontId="10" fillId="8" borderId="0" xfId="0" applyFont="1" applyFill="1"/>
    <xf numFmtId="166" fontId="0" fillId="0" borderId="1" xfId="0" applyNumberFormat="1" applyFont="1" applyFill="1" applyBorder="1" applyAlignment="1">
      <alignment horizontal="right"/>
    </xf>
    <xf numFmtId="166" fontId="0" fillId="0" borderId="1" xfId="0" applyNumberFormat="1" applyFont="1" applyFill="1" applyBorder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6" fontId="5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166" fontId="4" fillId="0" borderId="0" xfId="2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166" fontId="0" fillId="0" borderId="1" xfId="2" applyNumberFormat="1" applyFont="1" applyFill="1" applyBorder="1" applyAlignment="1">
      <alignment vertical="center"/>
    </xf>
    <xf numFmtId="165" fontId="0" fillId="0" borderId="0" xfId="2" applyNumberFormat="1" applyFont="1" applyAlignment="1">
      <alignment horizontal="left"/>
    </xf>
    <xf numFmtId="4" fontId="4" fillId="0" borderId="0" xfId="0" applyNumberFormat="1" applyFont="1" applyFill="1" applyAlignment="1">
      <alignment vertical="center"/>
    </xf>
    <xf numFmtId="3" fontId="0" fillId="0" borderId="0" xfId="0" applyNumberFormat="1" applyAlignment="1">
      <alignment horizontal="left"/>
    </xf>
    <xf numFmtId="166" fontId="0" fillId="0" borderId="0" xfId="2" applyNumberFormat="1" applyFont="1" applyFill="1" applyAlignment="1">
      <alignment vertical="center"/>
    </xf>
    <xf numFmtId="166" fontId="0" fillId="0" borderId="0" xfId="2" applyNumberFormat="1" applyFont="1" applyAlignment="1">
      <alignment horizontal="left"/>
    </xf>
    <xf numFmtId="167" fontId="0" fillId="0" borderId="0" xfId="0" applyNumberFormat="1" applyFont="1" applyFill="1" applyBorder="1" applyAlignment="1">
      <alignment horizontal="center" vertical="center"/>
    </xf>
    <xf numFmtId="166" fontId="0" fillId="0" borderId="0" xfId="0" applyNumberFormat="1" applyFont="1" applyAlignment="1">
      <alignment vertical="center"/>
    </xf>
    <xf numFmtId="166" fontId="0" fillId="0" borderId="0" xfId="0" applyNumberFormat="1" applyFont="1" applyBorder="1" applyAlignment="1">
      <alignment vertical="center"/>
    </xf>
    <xf numFmtId="43" fontId="4" fillId="0" borderId="0" xfId="0" applyNumberFormat="1" applyFont="1" applyFill="1" applyAlignment="1">
      <alignment vertical="center"/>
    </xf>
    <xf numFmtId="4" fontId="0" fillId="0" borderId="0" xfId="0" applyNumberFormat="1" applyAlignment="1">
      <alignment horizontal="left"/>
    </xf>
    <xf numFmtId="165" fontId="0" fillId="9" borderId="0" xfId="0" applyNumberFormat="1" applyFill="1"/>
    <xf numFmtId="0" fontId="0" fillId="0" borderId="0" xfId="0" applyFont="1" applyAlignment="1">
      <alignment horizontal="left"/>
    </xf>
    <xf numFmtId="168" fontId="0" fillId="0" borderId="0" xfId="2" applyNumberFormat="1" applyFont="1" applyAlignment="1">
      <alignment horizontal="left"/>
    </xf>
    <xf numFmtId="166" fontId="9" fillId="0" borderId="0" xfId="2" applyNumberFormat="1" applyFont="1" applyFill="1" applyBorder="1" applyAlignment="1">
      <alignment vertical="center"/>
    </xf>
    <xf numFmtId="166" fontId="12" fillId="0" borderId="0" xfId="2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4" fontId="0" fillId="0" borderId="0" xfId="0" applyNumberFormat="1" applyFill="1"/>
    <xf numFmtId="0" fontId="4" fillId="10" borderId="0" xfId="0" applyFont="1" applyFill="1" applyAlignment="1">
      <alignment vertical="center"/>
    </xf>
    <xf numFmtId="166" fontId="0" fillId="0" borderId="0" xfId="2" applyNumberFormat="1" applyFont="1" applyFill="1" applyAlignment="1">
      <alignment horizontal="center" vertical="center"/>
    </xf>
    <xf numFmtId="43" fontId="0" fillId="0" borderId="0" xfId="0" applyNumberFormat="1" applyFill="1"/>
    <xf numFmtId="0" fontId="4" fillId="11" borderId="0" xfId="0" applyFont="1" applyFill="1" applyAlignment="1">
      <alignment vertical="center"/>
    </xf>
    <xf numFmtId="0" fontId="4" fillId="12" borderId="0" xfId="0" applyFont="1" applyFill="1" applyAlignment="1">
      <alignment vertical="center"/>
    </xf>
    <xf numFmtId="166" fontId="4" fillId="0" borderId="0" xfId="0" applyNumberFormat="1" applyFont="1" applyFill="1" applyAlignment="1">
      <alignment vertical="center"/>
    </xf>
    <xf numFmtId="0" fontId="0" fillId="0" borderId="0" xfId="0" applyFill="1"/>
    <xf numFmtId="165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Alignment="1">
      <alignment vertical="center"/>
    </xf>
    <xf numFmtId="0" fontId="4" fillId="13" borderId="0" xfId="0" applyFont="1" applyFill="1" applyAlignment="1">
      <alignment vertical="center"/>
    </xf>
    <xf numFmtId="0" fontId="4" fillId="14" borderId="0" xfId="0" applyFont="1" applyFill="1" applyAlignment="1">
      <alignment vertical="center"/>
    </xf>
    <xf numFmtId="0" fontId="5" fillId="0" borderId="0" xfId="0" applyFont="1" applyFill="1" applyAlignment="1">
      <alignment horizontal="left"/>
    </xf>
    <xf numFmtId="0" fontId="0" fillId="0" borderId="0" xfId="0" applyFont="1" applyFill="1" applyAlignment="1"/>
    <xf numFmtId="0" fontId="5" fillId="0" borderId="0" xfId="0" applyFont="1" applyFill="1" applyAlignment="1">
      <alignment horizontal="center"/>
    </xf>
    <xf numFmtId="166" fontId="5" fillId="0" borderId="0" xfId="0" applyNumberFormat="1" applyFont="1" applyFill="1" applyBorder="1" applyAlignment="1"/>
    <xf numFmtId="166" fontId="0" fillId="0" borderId="0" xfId="0" applyNumberFormat="1" applyFont="1" applyFill="1" applyAlignment="1"/>
    <xf numFmtId="166" fontId="0" fillId="0" borderId="2" xfId="0" applyNumberFormat="1" applyFont="1" applyFill="1" applyBorder="1" applyAlignment="1"/>
    <xf numFmtId="166" fontId="0" fillId="0" borderId="0" xfId="0" applyNumberFormat="1" applyFont="1" applyFill="1" applyBorder="1" applyAlignment="1"/>
    <xf numFmtId="166" fontId="0" fillId="0" borderId="2" xfId="2" applyNumberFormat="1" applyFont="1" applyFill="1" applyBorder="1" applyAlignme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2" fontId="4" fillId="0" borderId="0" xfId="0" applyNumberFormat="1" applyFont="1" applyFill="1" applyAlignment="1"/>
    <xf numFmtId="166" fontId="4" fillId="0" borderId="0" xfId="2" applyNumberFormat="1" applyFont="1" applyFill="1" applyAlignment="1"/>
    <xf numFmtId="0" fontId="4" fillId="14" borderId="0" xfId="0" applyFont="1" applyFill="1" applyAlignment="1"/>
    <xf numFmtId="165" fontId="5" fillId="0" borderId="0" xfId="2" applyNumberFormat="1" applyFont="1" applyFill="1" applyBorder="1" applyAlignment="1">
      <alignment vertical="center"/>
    </xf>
    <xf numFmtId="169" fontId="4" fillId="0" borderId="0" xfId="0" applyNumberFormat="1" applyFont="1" applyFill="1" applyAlignment="1">
      <alignment vertical="center"/>
    </xf>
    <xf numFmtId="0" fontId="13" fillId="0" borderId="0" xfId="4" applyFont="1"/>
    <xf numFmtId="165" fontId="5" fillId="0" borderId="0" xfId="5" applyFont="1" applyFill="1" applyBorder="1" applyAlignment="1">
      <alignment vertical="center"/>
    </xf>
    <xf numFmtId="170" fontId="5" fillId="0" borderId="0" xfId="0" applyNumberFormat="1" applyFont="1" applyFill="1" applyBorder="1" applyAlignment="1">
      <alignment vertical="center"/>
    </xf>
    <xf numFmtId="165" fontId="14" fillId="0" borderId="0" xfId="2" applyNumberFormat="1" applyFont="1" applyFill="1" applyBorder="1" applyAlignment="1">
      <alignment vertical="center"/>
    </xf>
    <xf numFmtId="166" fontId="11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horizontal="center" vertical="center"/>
    </xf>
    <xf numFmtId="171" fontId="0" fillId="0" borderId="0" xfId="0" applyNumberFormat="1" applyFill="1"/>
    <xf numFmtId="168" fontId="4" fillId="0" borderId="0" xfId="2" applyNumberFormat="1" applyFont="1" applyFill="1" applyAlignment="1">
      <alignment vertical="center"/>
    </xf>
    <xf numFmtId="4" fontId="15" fillId="0" borderId="0" xfId="0" applyNumberFormat="1" applyFont="1" applyFill="1" applyBorder="1"/>
    <xf numFmtId="172" fontId="11" fillId="0" borderId="0" xfId="0" applyNumberFormat="1" applyFont="1" applyFill="1" applyAlignment="1">
      <alignment horizontal="center" vertical="center"/>
    </xf>
    <xf numFmtId="0" fontId="15" fillId="0" borderId="0" xfId="0" applyFont="1" applyFill="1" applyBorder="1"/>
    <xf numFmtId="171" fontId="11" fillId="0" borderId="0" xfId="2" applyNumberFormat="1" applyFont="1" applyFill="1" applyBorder="1" applyAlignment="1">
      <alignment vertical="center"/>
    </xf>
    <xf numFmtId="165" fontId="0" fillId="0" borderId="0" xfId="0" applyNumberFormat="1" applyFill="1" applyBorder="1"/>
    <xf numFmtId="173" fontId="4" fillId="0" borderId="0" xfId="0" applyNumberFormat="1" applyFont="1" applyFill="1" applyAlignment="1">
      <alignment vertical="center"/>
    </xf>
    <xf numFmtId="174" fontId="5" fillId="0" borderId="1" xfId="0" applyNumberFormat="1" applyFont="1" applyFill="1" applyBorder="1" applyAlignment="1">
      <alignment vertical="center"/>
    </xf>
    <xf numFmtId="165" fontId="11" fillId="0" borderId="0" xfId="0" applyNumberFormat="1" applyFont="1" applyFill="1" applyBorder="1" applyAlignment="1"/>
    <xf numFmtId="166" fontId="11" fillId="0" borderId="0" xfId="2" applyNumberFormat="1" applyFont="1" applyFill="1" applyBorder="1" applyAlignment="1"/>
    <xf numFmtId="0" fontId="0" fillId="0" borderId="0" xfId="0" applyFont="1" applyAlignment="1">
      <alignment vertical="center" wrapText="1"/>
    </xf>
    <xf numFmtId="165" fontId="5" fillId="0" borderId="0" xfId="0" applyNumberFormat="1" applyFont="1" applyFill="1" applyBorder="1" applyAlignment="1">
      <alignment vertical="center"/>
    </xf>
    <xf numFmtId="2" fontId="5" fillId="0" borderId="0" xfId="0" applyNumberFormat="1" applyFont="1" applyFill="1" applyBorder="1" applyAlignment="1">
      <alignment vertical="center"/>
    </xf>
    <xf numFmtId="166" fontId="4" fillId="0" borderId="0" xfId="0" applyNumberFormat="1" applyFont="1" applyFill="1" applyBorder="1" applyAlignment="1">
      <alignment vertical="center"/>
    </xf>
    <xf numFmtId="170" fontId="4" fillId="0" borderId="0" xfId="0" applyNumberFormat="1" applyFont="1" applyFill="1" applyBorder="1" applyAlignment="1">
      <alignment vertical="center"/>
    </xf>
    <xf numFmtId="175" fontId="4" fillId="0" borderId="0" xfId="0" applyNumberFormat="1" applyFont="1" applyFill="1" applyAlignment="1">
      <alignment vertical="center"/>
    </xf>
    <xf numFmtId="2" fontId="5" fillId="0" borderId="0" xfId="2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2" fontId="4" fillId="0" borderId="0" xfId="0" applyNumberFormat="1" applyFont="1" applyFill="1" applyAlignment="1">
      <alignment vertical="center"/>
    </xf>
    <xf numFmtId="165" fontId="4" fillId="0" borderId="0" xfId="2" applyNumberFormat="1" applyFont="1" applyFill="1" applyAlignment="1">
      <alignment vertical="center"/>
    </xf>
    <xf numFmtId="0" fontId="4" fillId="0" borderId="0" xfId="0" applyFont="1" applyAlignment="1">
      <alignment vertical="center" wrapText="1"/>
    </xf>
    <xf numFmtId="165" fontId="11" fillId="0" borderId="0" xfId="0" applyNumberFormat="1" applyFont="1" applyFill="1" applyBorder="1" applyAlignment="1">
      <alignment vertical="center"/>
    </xf>
    <xf numFmtId="2" fontId="11" fillId="0" borderId="0" xfId="0" applyNumberFormat="1" applyFont="1" applyFill="1" applyBorder="1" applyAlignment="1">
      <alignment vertical="center"/>
    </xf>
    <xf numFmtId="4" fontId="4" fillId="0" borderId="0" xfId="0" applyNumberFormat="1" applyFont="1" applyAlignment="1">
      <alignment vertical="center" wrapText="1"/>
    </xf>
    <xf numFmtId="0" fontId="4" fillId="15" borderId="0" xfId="0" applyFont="1" applyFill="1" applyAlignment="1">
      <alignment vertical="center"/>
    </xf>
    <xf numFmtId="49" fontId="0" fillId="0" borderId="0" xfId="0" applyNumberFormat="1" applyFont="1" applyFill="1" applyBorder="1" applyAlignment="1" applyProtection="1">
      <alignment horizontal="left" vertical="center" wrapText="1" shrinkToFit="1"/>
    </xf>
    <xf numFmtId="49" fontId="3" fillId="0" borderId="0" xfId="0" applyNumberFormat="1" applyFont="1" applyFill="1" applyBorder="1" applyAlignment="1" applyProtection="1">
      <alignment horizontal="left" vertical="center" wrapText="1" shrinkToFit="1"/>
    </xf>
    <xf numFmtId="0" fontId="0" fillId="0" borderId="0" xfId="0" applyFont="1" applyFill="1" applyBorder="1"/>
    <xf numFmtId="0" fontId="16" fillId="0" borderId="0" xfId="0" applyFont="1" applyFill="1" applyBorder="1"/>
    <xf numFmtId="0" fontId="4" fillId="16" borderId="3" xfId="0" applyFont="1" applyFill="1" applyBorder="1" applyAlignment="1">
      <alignment vertical="center"/>
    </xf>
    <xf numFmtId="0" fontId="10" fillId="0" borderId="0" xfId="0" applyFont="1" applyFill="1"/>
    <xf numFmtId="166" fontId="11" fillId="0" borderId="0" xfId="0" applyNumberFormat="1" applyFont="1" applyFill="1" applyBorder="1" applyAlignment="1"/>
    <xf numFmtId="0" fontId="4" fillId="17" borderId="0" xfId="0" applyFont="1" applyFill="1" applyAlignment="1">
      <alignment vertical="center"/>
    </xf>
    <xf numFmtId="0" fontId="4" fillId="18" borderId="0" xfId="0" applyFont="1" applyFill="1" applyAlignment="1">
      <alignment vertical="center"/>
    </xf>
    <xf numFmtId="0" fontId="4" fillId="8" borderId="0" xfId="0" applyFont="1" applyFill="1" applyAlignment="1">
      <alignment vertical="center"/>
    </xf>
    <xf numFmtId="0" fontId="4" fillId="19" borderId="0" xfId="0" applyFont="1" applyFill="1" applyAlignment="1">
      <alignment vertical="center"/>
    </xf>
    <xf numFmtId="0" fontId="3" fillId="0" borderId="0" xfId="0" applyNumberFormat="1" applyFont="1" applyFill="1" applyBorder="1" applyAlignment="1" applyProtection="1">
      <alignment horizontal="left" vertical="top" wrapText="1" shrinkToFit="1"/>
    </xf>
    <xf numFmtId="0" fontId="4" fillId="0" borderId="0" xfId="0" applyFont="1" applyAlignment="1">
      <alignment vertical="center"/>
    </xf>
    <xf numFmtId="0" fontId="17" fillId="19" borderId="0" xfId="0" applyFont="1" applyFill="1" applyAlignment="1">
      <alignment vertical="center"/>
    </xf>
    <xf numFmtId="0" fontId="18" fillId="0" borderId="0" xfId="0" applyFont="1" applyFill="1" applyBorder="1"/>
    <xf numFmtId="0" fontId="17" fillId="20" borderId="0" xfId="0" applyFont="1" applyFill="1" applyAlignment="1">
      <alignment vertical="center"/>
    </xf>
    <xf numFmtId="0" fontId="18" fillId="21" borderId="3" xfId="0" applyFont="1" applyFill="1" applyBorder="1"/>
    <xf numFmtId="0" fontId="18" fillId="19" borderId="3" xfId="0" applyFont="1" applyFill="1" applyBorder="1"/>
    <xf numFmtId="0" fontId="16" fillId="21" borderId="3" xfId="0" applyFont="1" applyFill="1" applyBorder="1"/>
    <xf numFmtId="0" fontId="18" fillId="0" borderId="3" xfId="0" applyFont="1" applyBorder="1"/>
    <xf numFmtId="0" fontId="4" fillId="0" borderId="0" xfId="0" applyFont="1" applyBorder="1" applyAlignment="1">
      <alignment vertical="center"/>
    </xf>
    <xf numFmtId="0" fontId="17" fillId="21" borderId="3" xfId="0" applyFont="1" applyFill="1" applyBorder="1" applyAlignment="1">
      <alignment vertical="center"/>
    </xf>
    <xf numFmtId="0" fontId="17" fillId="22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16" fillId="19" borderId="0" xfId="0" applyFont="1" applyFill="1"/>
    <xf numFmtId="0" fontId="4" fillId="9" borderId="0" xfId="0" applyFont="1" applyFill="1" applyAlignment="1">
      <alignment vertical="center"/>
    </xf>
    <xf numFmtId="0" fontId="4" fillId="9" borderId="0" xfId="0" applyFont="1" applyFill="1" applyBorder="1" applyAlignment="1">
      <alignment vertical="center"/>
    </xf>
    <xf numFmtId="0" fontId="4" fillId="19" borderId="3" xfId="0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43" fontId="5" fillId="0" borderId="0" xfId="0" applyNumberFormat="1" applyFont="1" applyFill="1"/>
    <xf numFmtId="0" fontId="22" fillId="0" borderId="0" xfId="0" applyFont="1" applyFill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right" vertical="center"/>
    </xf>
    <xf numFmtId="14" fontId="5" fillId="0" borderId="0" xfId="0" applyNumberFormat="1" applyFont="1" applyFill="1" applyBorder="1" applyAlignment="1">
      <alignment horizontal="right" vertical="center"/>
    </xf>
    <xf numFmtId="166" fontId="5" fillId="0" borderId="1" xfId="5" applyNumberFormat="1" applyFont="1" applyFill="1" applyBorder="1" applyAlignment="1">
      <alignment vertical="center"/>
    </xf>
    <xf numFmtId="9" fontId="5" fillId="0" borderId="0" xfId="1" applyFont="1" applyFill="1" applyBorder="1" applyAlignment="1">
      <alignment vertical="center"/>
    </xf>
    <xf numFmtId="166" fontId="5" fillId="0" borderId="0" xfId="5" applyNumberFormat="1" applyFont="1" applyFill="1" applyBorder="1" applyAlignment="1">
      <alignment vertical="center"/>
    </xf>
    <xf numFmtId="166" fontId="0" fillId="0" borderId="0" xfId="5" applyNumberFormat="1" applyFont="1" applyFill="1" applyBorder="1" applyAlignment="1">
      <alignment vertical="center"/>
    </xf>
    <xf numFmtId="165" fontId="23" fillId="0" borderId="0" xfId="5" applyFont="1" applyFill="1" applyAlignment="1">
      <alignment vertical="center"/>
    </xf>
    <xf numFmtId="164" fontId="0" fillId="0" borderId="0" xfId="0" applyNumberFormat="1" applyFont="1" applyFill="1" applyBorder="1" applyAlignment="1">
      <alignment vertical="center"/>
    </xf>
    <xf numFmtId="9" fontId="0" fillId="0" borderId="0" xfId="0" applyNumberFormat="1" applyFont="1" applyFill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165" fontId="0" fillId="0" borderId="0" xfId="5" applyFont="1" applyFill="1" applyAlignment="1">
      <alignment vertical="center"/>
    </xf>
    <xf numFmtId="166" fontId="0" fillId="0" borderId="0" xfId="5" applyNumberFormat="1" applyFont="1" applyFill="1" applyAlignment="1">
      <alignment vertical="center"/>
    </xf>
    <xf numFmtId="0" fontId="0" fillId="0" borderId="0" xfId="0" applyFill="1" applyBorder="1" applyAlignment="1">
      <alignment horizontal="left"/>
    </xf>
    <xf numFmtId="0" fontId="10" fillId="0" borderId="0" xfId="0" applyFont="1"/>
    <xf numFmtId="9" fontId="5" fillId="0" borderId="0" xfId="1" applyFont="1" applyFill="1" applyAlignment="1">
      <alignment horizontal="center" vertical="center"/>
    </xf>
    <xf numFmtId="0" fontId="19" fillId="0" borderId="0" xfId="0" applyFont="1" applyFill="1" applyBorder="1"/>
    <xf numFmtId="177" fontId="0" fillId="0" borderId="0" xfId="5" applyNumberFormat="1" applyFont="1" applyFill="1" applyBorder="1" applyAlignment="1">
      <alignment vertical="center"/>
    </xf>
    <xf numFmtId="177" fontId="0" fillId="0" borderId="0" xfId="0" applyNumberFormat="1" applyFont="1" applyFill="1" applyBorder="1" applyAlignment="1">
      <alignment vertical="center"/>
    </xf>
    <xf numFmtId="165" fontId="0" fillId="0" borderId="0" xfId="5" applyFont="1" applyFill="1" applyBorder="1" applyAlignment="1">
      <alignment vertical="center"/>
    </xf>
    <xf numFmtId="177" fontId="0" fillId="0" borderId="0" xfId="5" applyNumberFormat="1" applyFont="1" applyFill="1" applyAlignment="1">
      <alignment horizontal="center" vertical="center"/>
    </xf>
    <xf numFmtId="164" fontId="5" fillId="0" borderId="0" xfId="5" applyNumberFormat="1" applyFont="1" applyFill="1" applyBorder="1" applyAlignment="1">
      <alignment vertical="center"/>
    </xf>
    <xf numFmtId="164" fontId="5" fillId="0" borderId="0" xfId="6" applyNumberFormat="1" applyFont="1" applyFill="1" applyBorder="1" applyAlignment="1">
      <alignment vertical="center"/>
    </xf>
    <xf numFmtId="164" fontId="5" fillId="0" borderId="0" xfId="5" applyNumberFormat="1" applyFont="1" applyFill="1" applyAlignment="1">
      <alignment vertical="center"/>
    </xf>
    <xf numFmtId="166" fontId="5" fillId="0" borderId="0" xfId="5" applyNumberFormat="1" applyFont="1" applyFill="1" applyAlignment="1">
      <alignment vertical="center"/>
    </xf>
    <xf numFmtId="166" fontId="5" fillId="0" borderId="0" xfId="6" applyNumberFormat="1" applyFont="1" applyFill="1" applyAlignment="1">
      <alignment vertical="center"/>
    </xf>
    <xf numFmtId="165" fontId="21" fillId="0" borderId="0" xfId="5" applyFont="1" applyFill="1" applyAlignment="1">
      <alignment vertical="center"/>
    </xf>
    <xf numFmtId="166" fontId="5" fillId="0" borderId="1" xfId="3" applyNumberFormat="1" applyFont="1" applyFill="1" applyBorder="1" applyAlignment="1">
      <alignment vertical="center"/>
    </xf>
    <xf numFmtId="166" fontId="5" fillId="0" borderId="0" xfId="3" applyNumberFormat="1" applyFont="1" applyFill="1" applyBorder="1" applyAlignment="1">
      <alignment vertical="center"/>
    </xf>
    <xf numFmtId="166" fontId="0" fillId="0" borderId="0" xfId="3" applyNumberFormat="1" applyFont="1" applyFill="1" applyBorder="1" applyAlignment="1">
      <alignment vertical="center"/>
    </xf>
    <xf numFmtId="166" fontId="5" fillId="0" borderId="0" xfId="6" applyNumberFormat="1" applyFont="1" applyFill="1" applyBorder="1" applyAlignment="1">
      <alignment vertical="center"/>
    </xf>
    <xf numFmtId="166" fontId="3" fillId="0" borderId="0" xfId="3" applyNumberFormat="1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166" fontId="0" fillId="0" borderId="0" xfId="3" applyNumberFormat="1" applyFont="1" applyFill="1" applyBorder="1"/>
    <xf numFmtId="176" fontId="0" fillId="0" borderId="0" xfId="3" applyNumberFormat="1" applyFont="1" applyFill="1" applyBorder="1"/>
    <xf numFmtId="166" fontId="11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66" fontId="4" fillId="0" borderId="0" xfId="5" applyNumberFormat="1" applyFont="1" applyFill="1" applyAlignment="1">
      <alignment horizontal="right" vertical="center"/>
    </xf>
    <xf numFmtId="0" fontId="10" fillId="19" borderId="0" xfId="0" applyFont="1" applyFill="1"/>
    <xf numFmtId="166" fontId="4" fillId="0" borderId="0" xfId="5" applyNumberFormat="1" applyFont="1" applyFill="1" applyAlignment="1">
      <alignment vertical="center"/>
    </xf>
    <xf numFmtId="9" fontId="4" fillId="0" borderId="0" xfId="0" applyNumberFormat="1" applyFont="1" applyFill="1" applyAlignment="1">
      <alignment vertical="center"/>
    </xf>
    <xf numFmtId="9" fontId="4" fillId="0" borderId="0" xfId="0" applyNumberFormat="1" applyFont="1" applyFill="1" applyBorder="1" applyAlignment="1">
      <alignment vertical="center"/>
    </xf>
    <xf numFmtId="0" fontId="0" fillId="0" borderId="0" xfId="3" applyNumberFormat="1" applyFont="1" applyFill="1" applyBorder="1" applyAlignment="1">
      <alignment vertical="center"/>
    </xf>
    <xf numFmtId="166" fontId="5" fillId="0" borderId="1" xfId="0" applyNumberFormat="1" applyFont="1" applyFill="1" applyBorder="1" applyAlignment="1">
      <alignment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4" fillId="23" borderId="0" xfId="0" applyFont="1" applyFill="1" applyAlignment="1">
      <alignment vertical="center"/>
    </xf>
    <xf numFmtId="166" fontId="11" fillId="0" borderId="0" xfId="5" applyNumberFormat="1" applyFont="1" applyFill="1" applyAlignment="1">
      <alignment vertical="center"/>
    </xf>
    <xf numFmtId="0" fontId="4" fillId="24" borderId="0" xfId="0" applyFont="1" applyFill="1" applyAlignment="1">
      <alignment vertical="center"/>
    </xf>
    <xf numFmtId="168" fontId="4" fillId="0" borderId="0" xfId="0" applyNumberFormat="1" applyFont="1" applyFill="1" applyAlignment="1">
      <alignment vertical="center"/>
    </xf>
    <xf numFmtId="0" fontId="17" fillId="25" borderId="0" xfId="0" applyFont="1" applyFill="1" applyAlignment="1">
      <alignment vertical="center"/>
    </xf>
    <xf numFmtId="166" fontId="0" fillId="0" borderId="0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11" fillId="19" borderId="0" xfId="0" applyFont="1" applyFill="1" applyBorder="1" applyAlignment="1">
      <alignment vertical="center"/>
    </xf>
    <xf numFmtId="0" fontId="4" fillId="26" borderId="0" xfId="0" applyFont="1" applyFill="1" applyAlignment="1">
      <alignment vertical="center"/>
    </xf>
    <xf numFmtId="166" fontId="4" fillId="0" borderId="0" xfId="5" applyNumberFormat="1" applyFont="1" applyFill="1" applyBorder="1" applyAlignment="1">
      <alignment vertical="center"/>
    </xf>
    <xf numFmtId="0" fontId="11" fillId="19" borderId="0" xfId="0" applyFont="1" applyFill="1" applyAlignment="1">
      <alignment vertical="center"/>
    </xf>
    <xf numFmtId="0" fontId="4" fillId="27" borderId="0" xfId="0" applyFont="1" applyFill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166" fontId="11" fillId="0" borderId="0" xfId="5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 applyProtection="1">
      <alignment horizontal="left" vertical="center" wrapText="1" shrinkToFit="1"/>
    </xf>
    <xf numFmtId="3" fontId="4" fillId="0" borderId="0" xfId="0" applyNumberFormat="1" applyFont="1" applyFill="1" applyAlignment="1">
      <alignment vertical="center"/>
    </xf>
    <xf numFmtId="0" fontId="4" fillId="27" borderId="3" xfId="0" applyFont="1" applyFill="1" applyBorder="1" applyAlignment="1">
      <alignment vertical="center"/>
    </xf>
    <xf numFmtId="0" fontId="4" fillId="27" borderId="0" xfId="0" applyFont="1" applyFill="1" applyBorder="1" applyAlignment="1">
      <alignment vertical="center"/>
    </xf>
    <xf numFmtId="170" fontId="4" fillId="0" borderId="0" xfId="0" applyNumberFormat="1" applyFont="1" applyFill="1" applyAlignment="1">
      <alignment vertical="center"/>
    </xf>
    <xf numFmtId="0" fontId="4" fillId="28" borderId="0" xfId="0" applyFont="1" applyFill="1" applyAlignment="1">
      <alignment vertical="center"/>
    </xf>
    <xf numFmtId="166" fontId="0" fillId="0" borderId="1" xfId="3" applyNumberFormat="1" applyFont="1" applyFill="1" applyBorder="1" applyAlignment="1">
      <alignment vertical="center"/>
    </xf>
    <xf numFmtId="178" fontId="4" fillId="0" borderId="0" xfId="0" applyNumberFormat="1" applyFont="1" applyFill="1" applyAlignment="1">
      <alignment vertical="center"/>
    </xf>
    <xf numFmtId="166" fontId="5" fillId="0" borderId="2" xfId="5" applyNumberFormat="1" applyFont="1" applyFill="1" applyBorder="1" applyAlignment="1">
      <alignment vertical="center"/>
    </xf>
    <xf numFmtId="0" fontId="4" fillId="24" borderId="0" xfId="0" applyNumberFormat="1" applyFont="1" applyFill="1" applyBorder="1" applyAlignment="1" applyProtection="1">
      <alignment horizontal="left" vertical="top" wrapText="1" shrinkToFit="1"/>
    </xf>
    <xf numFmtId="4" fontId="11" fillId="0" borderId="0" xfId="0" applyNumberFormat="1" applyFont="1" applyFill="1" applyAlignment="1">
      <alignment vertical="center"/>
    </xf>
    <xf numFmtId="165" fontId="4" fillId="0" borderId="0" xfId="5" applyFont="1" applyFill="1" applyBorder="1" applyAlignment="1">
      <alignment vertical="center"/>
    </xf>
    <xf numFmtId="166" fontId="4" fillId="29" borderId="0" xfId="5" applyNumberFormat="1" applyFont="1" applyFill="1" applyBorder="1" applyAlignment="1">
      <alignment vertical="center"/>
    </xf>
    <xf numFmtId="4" fontId="10" fillId="0" borderId="0" xfId="0" applyNumberFormat="1" applyFont="1" applyFill="1"/>
    <xf numFmtId="4" fontId="0" fillId="0" borderId="0" xfId="0" applyNumberFormat="1" applyFill="1" applyAlignment="1">
      <alignment vertical="center"/>
    </xf>
    <xf numFmtId="4" fontId="23" fillId="0" borderId="0" xfId="0" applyNumberFormat="1" applyFont="1" applyFill="1" applyAlignment="1">
      <alignment vertical="center"/>
    </xf>
    <xf numFmtId="4" fontId="5" fillId="0" borderId="0" xfId="0" applyNumberFormat="1" applyFont="1"/>
    <xf numFmtId="165" fontId="11" fillId="0" borderId="0" xfId="5" applyFont="1" applyFill="1" applyBorder="1" applyAlignment="1">
      <alignment vertical="center"/>
    </xf>
    <xf numFmtId="0" fontId="24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vertical="center"/>
    </xf>
    <xf numFmtId="14" fontId="26" fillId="0" borderId="0" xfId="0" applyNumberFormat="1" applyFont="1" applyFill="1" applyBorder="1" applyAlignment="1">
      <alignment horizontal="right" vertical="center"/>
    </xf>
    <xf numFmtId="165" fontId="26" fillId="0" borderId="0" xfId="5" applyFont="1" applyFill="1" applyBorder="1" applyAlignment="1">
      <alignment vertical="center"/>
    </xf>
    <xf numFmtId="166" fontId="26" fillId="0" borderId="0" xfId="3" applyNumberFormat="1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9" fontId="5" fillId="0" borderId="0" xfId="1" applyNumberFormat="1" applyFont="1" applyFill="1" applyBorder="1" applyAlignment="1">
      <alignment vertical="center"/>
    </xf>
    <xf numFmtId="9" fontId="26" fillId="0" borderId="0" xfId="1" applyFont="1" applyFill="1" applyBorder="1" applyAlignment="1">
      <alignment vertical="center"/>
    </xf>
    <xf numFmtId="179" fontId="26" fillId="0" borderId="0" xfId="1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5" applyFont="1" applyAlignment="1">
      <alignment vertical="center"/>
    </xf>
    <xf numFmtId="166" fontId="27" fillId="0" borderId="0" xfId="0" applyNumberFormat="1" applyFont="1" applyFill="1" applyAlignment="1">
      <alignment vertical="center"/>
    </xf>
    <xf numFmtId="17" fontId="4" fillId="0" borderId="0" xfId="0" applyNumberFormat="1" applyFont="1" applyFill="1" applyAlignment="1">
      <alignment vertical="center"/>
    </xf>
    <xf numFmtId="10" fontId="5" fillId="0" borderId="0" xfId="1" applyNumberFormat="1" applyFont="1" applyFill="1" applyBorder="1" applyAlignment="1">
      <alignment vertical="center"/>
    </xf>
    <xf numFmtId="10" fontId="26" fillId="0" borderId="0" xfId="1" applyNumberFormat="1" applyFont="1" applyFill="1" applyBorder="1" applyAlignment="1">
      <alignment vertical="center"/>
    </xf>
    <xf numFmtId="43" fontId="4" fillId="0" borderId="0" xfId="0" applyNumberFormat="1" applyFont="1" applyFill="1" applyBorder="1" applyAlignment="1">
      <alignment vertical="center"/>
    </xf>
    <xf numFmtId="14" fontId="11" fillId="0" borderId="1" xfId="0" applyNumberFormat="1" applyFont="1" applyFill="1" applyBorder="1" applyAlignment="1">
      <alignment vertical="center"/>
    </xf>
    <xf numFmtId="165" fontId="4" fillId="0" borderId="0" xfId="5" applyFont="1" applyFill="1" applyAlignment="1">
      <alignment vertical="center"/>
    </xf>
    <xf numFmtId="0" fontId="28" fillId="0" borderId="0" xfId="0" applyFont="1" applyAlignment="1">
      <alignment horizontal="justify" vertical="center"/>
    </xf>
    <xf numFmtId="165" fontId="4" fillId="0" borderId="0" xfId="5" applyNumberFormat="1" applyFont="1" applyFill="1" applyAlignment="1">
      <alignment vertical="center"/>
    </xf>
    <xf numFmtId="0" fontId="2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11" fillId="0" borderId="0" xfId="0" applyNumberFormat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1" fillId="0" borderId="0" xfId="0" applyFont="1" applyBorder="1" applyAlignment="1">
      <alignment vertical="center"/>
    </xf>
    <xf numFmtId="165" fontId="29" fillId="0" borderId="0" xfId="3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1" fillId="0" borderId="0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166" fontId="5" fillId="0" borderId="4" xfId="7" applyNumberFormat="1" applyFont="1" applyBorder="1" applyAlignment="1">
      <alignment vertical="center"/>
    </xf>
    <xf numFmtId="166" fontId="5" fillId="0" borderId="0" xfId="7" applyNumberFormat="1" applyFont="1" applyAlignment="1">
      <alignment vertical="center"/>
    </xf>
    <xf numFmtId="166" fontId="0" fillId="0" borderId="4" xfId="0" applyNumberFormat="1" applyFont="1" applyBorder="1" applyAlignment="1">
      <alignment vertical="center"/>
    </xf>
    <xf numFmtId="16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166" fontId="5" fillId="0" borderId="0" xfId="7" applyNumberFormat="1" applyFont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164" fontId="0" fillId="0" borderId="0" xfId="8" applyNumberFormat="1" applyFont="1" applyFill="1" applyAlignment="1">
      <alignment vertical="center"/>
    </xf>
    <xf numFmtId="166" fontId="5" fillId="0" borderId="0" xfId="8" applyNumberFormat="1" applyFont="1" applyFill="1" applyAlignment="1">
      <alignment vertical="center"/>
    </xf>
    <xf numFmtId="166" fontId="5" fillId="0" borderId="5" xfId="7" applyNumberFormat="1" applyFont="1" applyFill="1" applyBorder="1" applyAlignment="1">
      <alignment vertical="center"/>
    </xf>
    <xf numFmtId="166" fontId="5" fillId="0" borderId="0" xfId="7" applyNumberFormat="1" applyFont="1" applyFill="1" applyAlignment="1">
      <alignment vertical="center"/>
    </xf>
    <xf numFmtId="166" fontId="5" fillId="0" borderId="0" xfId="7" applyNumberFormat="1" applyFont="1" applyFill="1" applyBorder="1" applyAlignment="1">
      <alignment vertical="center"/>
    </xf>
    <xf numFmtId="166" fontId="29" fillId="0" borderId="0" xfId="0" applyNumberFormat="1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164" fontId="0" fillId="0" borderId="0" xfId="7" applyNumberFormat="1" applyFont="1" applyFill="1" applyAlignment="1">
      <alignment vertical="center"/>
    </xf>
    <xf numFmtId="0" fontId="29" fillId="0" borderId="0" xfId="0" applyFont="1" applyFill="1" applyBorder="1" applyAlignment="1">
      <alignment vertical="center"/>
    </xf>
    <xf numFmtId="166" fontId="5" fillId="0" borderId="0" xfId="8" applyNumberFormat="1" applyFont="1" applyBorder="1" applyAlignment="1">
      <alignment vertical="center"/>
    </xf>
    <xf numFmtId="166" fontId="5" fillId="0" borderId="0" xfId="8" applyNumberFormat="1" applyFont="1" applyAlignment="1">
      <alignment vertical="center"/>
    </xf>
    <xf numFmtId="166" fontId="0" fillId="0" borderId="0" xfId="8" applyNumberFormat="1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3" fontId="32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vertical="center"/>
    </xf>
    <xf numFmtId="3" fontId="29" fillId="0" borderId="0" xfId="0" applyNumberFormat="1" applyFont="1" applyBorder="1" applyAlignment="1">
      <alignment horizontal="right" vertical="center"/>
    </xf>
    <xf numFmtId="166" fontId="0" fillId="0" borderId="0" xfId="8" applyNumberFormat="1" applyFont="1" applyAlignment="1">
      <alignment vertical="center"/>
    </xf>
    <xf numFmtId="166" fontId="0" fillId="0" borderId="0" xfId="8" applyNumberFormat="1" applyFont="1" applyFill="1" applyAlignment="1">
      <alignment vertical="center"/>
    </xf>
    <xf numFmtId="4" fontId="31" fillId="0" borderId="0" xfId="0" applyNumberFormat="1" applyFont="1" applyAlignment="1">
      <alignment vertical="center"/>
    </xf>
    <xf numFmtId="165" fontId="31" fillId="0" borderId="0" xfId="7" applyNumberFormat="1" applyFont="1" applyBorder="1" applyAlignment="1">
      <alignment vertical="center"/>
    </xf>
    <xf numFmtId="166" fontId="31" fillId="0" borderId="0" xfId="7" applyNumberFormat="1" applyFont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5" fillId="0" borderId="5" xfId="8" applyNumberFormat="1" applyFont="1" applyFill="1" applyBorder="1" applyAlignment="1">
      <alignment vertical="center"/>
    </xf>
    <xf numFmtId="166" fontId="5" fillId="0" borderId="0" xfId="8" applyNumberFormat="1" applyFont="1" applyFill="1" applyBorder="1" applyAlignment="1">
      <alignment vertical="center"/>
    </xf>
    <xf numFmtId="180" fontId="5" fillId="0" borderId="5" xfId="8" applyNumberFormat="1" applyFont="1" applyFill="1" applyBorder="1" applyAlignment="1">
      <alignment vertical="center"/>
    </xf>
    <xf numFmtId="170" fontId="29" fillId="0" borderId="0" xfId="0" applyNumberFormat="1" applyFont="1" applyFill="1" applyBorder="1" applyAlignment="1">
      <alignment vertical="center"/>
    </xf>
    <xf numFmtId="4" fontId="29" fillId="0" borderId="0" xfId="0" applyNumberFormat="1" applyFont="1" applyFill="1" applyBorder="1" applyAlignment="1">
      <alignment vertical="center"/>
    </xf>
    <xf numFmtId="165" fontId="5" fillId="0" borderId="0" xfId="8" applyNumberFormat="1" applyFont="1" applyFill="1" applyBorder="1" applyAlignment="1">
      <alignment vertical="center"/>
    </xf>
    <xf numFmtId="180" fontId="0" fillId="0" borderId="0" xfId="3" applyNumberFormat="1" applyFont="1" applyFill="1" applyBorder="1" applyAlignment="1">
      <alignment vertical="center"/>
    </xf>
    <xf numFmtId="164" fontId="0" fillId="0" borderId="0" xfId="7" applyNumberFormat="1" applyFont="1" applyAlignment="1">
      <alignment vertical="center"/>
    </xf>
    <xf numFmtId="166" fontId="29" fillId="0" borderId="0" xfId="7" applyNumberFormat="1" applyFont="1" applyBorder="1" applyAlignment="1">
      <alignment vertical="center"/>
    </xf>
    <xf numFmtId="165" fontId="0" fillId="0" borderId="0" xfId="3" applyNumberFormat="1" applyFont="1" applyFill="1" applyBorder="1" applyAlignment="1">
      <alignment vertical="center"/>
    </xf>
    <xf numFmtId="166" fontId="3" fillId="0" borderId="0" xfId="7" applyNumberFormat="1" applyFont="1" applyAlignment="1">
      <alignment vertical="center"/>
    </xf>
    <xf numFmtId="4" fontId="29" fillId="0" borderId="0" xfId="0" applyNumberFormat="1" applyFont="1" applyBorder="1" applyAlignment="1">
      <alignment vertical="center"/>
    </xf>
    <xf numFmtId="168" fontId="0" fillId="0" borderId="0" xfId="3" applyNumberFormat="1" applyFont="1" applyFill="1" applyBorder="1" applyAlignment="1">
      <alignment vertical="center"/>
    </xf>
    <xf numFmtId="172" fontId="0" fillId="0" borderId="0" xfId="3" applyNumberFormat="1" applyFont="1" applyFill="1" applyBorder="1" applyAlignment="1">
      <alignment vertical="center"/>
    </xf>
    <xf numFmtId="166" fontId="0" fillId="0" borderId="0" xfId="7" applyNumberFormat="1" applyFont="1" applyAlignment="1">
      <alignment vertical="center"/>
    </xf>
    <xf numFmtId="166" fontId="29" fillId="0" borderId="0" xfId="0" applyNumberFormat="1" applyFont="1" applyBorder="1" applyAlignment="1">
      <alignment vertical="center"/>
    </xf>
    <xf numFmtId="166" fontId="5" fillId="0" borderId="5" xfId="7" applyNumberFormat="1" applyFont="1" applyFill="1" applyBorder="1" applyAlignment="1">
      <alignment horizontal="center" vertical="center"/>
    </xf>
    <xf numFmtId="181" fontId="5" fillId="0" borderId="5" xfId="9" applyNumberFormat="1" applyFont="1" applyFill="1" applyBorder="1" applyAlignment="1">
      <alignment horizontal="center" vertical="center"/>
    </xf>
    <xf numFmtId="3" fontId="29" fillId="0" borderId="0" xfId="0" applyNumberFormat="1" applyFont="1" applyFill="1" applyBorder="1" applyAlignment="1">
      <alignment vertical="center"/>
    </xf>
    <xf numFmtId="166" fontId="0" fillId="0" borderId="0" xfId="7" applyNumberFormat="1" applyFont="1" applyBorder="1" applyAlignment="1">
      <alignment vertical="center"/>
    </xf>
    <xf numFmtId="168" fontId="29" fillId="0" borderId="0" xfId="7" applyNumberFormat="1" applyFont="1" applyBorder="1" applyAlignment="1">
      <alignment vertical="center"/>
    </xf>
    <xf numFmtId="43" fontId="29" fillId="0" borderId="0" xfId="0" applyNumberFormat="1" applyFont="1" applyFill="1" applyBorder="1" applyAlignment="1">
      <alignment vertical="center"/>
    </xf>
    <xf numFmtId="164" fontId="14" fillId="0" borderId="0" xfId="0" applyNumberFormat="1" applyFont="1" applyAlignment="1">
      <alignment vertical="center"/>
    </xf>
    <xf numFmtId="3" fontId="29" fillId="0" borderId="0" xfId="0" applyNumberFormat="1" applyFont="1" applyBorder="1" applyAlignment="1">
      <alignment vertical="center"/>
    </xf>
    <xf numFmtId="170" fontId="29" fillId="0" borderId="0" xfId="0" applyNumberFormat="1" applyFont="1" applyBorder="1" applyAlignment="1">
      <alignment vertical="center"/>
    </xf>
    <xf numFmtId="166" fontId="31" fillId="0" borderId="0" xfId="8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0">
    <cellStyle name="Moeda 2" xfId="9"/>
    <cellStyle name="Normal" xfId="0" builtinId="0"/>
    <cellStyle name="Normal 30" xfId="4"/>
    <cellStyle name="Porcentagem" xfId="1" builtinId="5"/>
    <cellStyle name="Vírgula 10" xfId="7"/>
    <cellStyle name="Vírgula 12 3" xfId="5"/>
    <cellStyle name="Vírgula 12 4" xfId="2"/>
    <cellStyle name="Vírgula 2" xfId="3"/>
    <cellStyle name="Vírgula 7 3" xfId="8"/>
    <cellStyle name="Vírgula 7 4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23</xdr:col>
          <xdr:colOff>495300</xdr:colOff>
          <xdr:row>5</xdr:row>
          <xdr:rowOff>28575</xdr:rowOff>
        </xdr:from>
        <xdr:to>
          <xdr:col>23</xdr:col>
          <xdr:colOff>1533525</xdr:colOff>
          <xdr:row>7</xdr:row>
          <xdr:rowOff>47625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pt-BR" sz="14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Atualizar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4</xdr:col>
      <xdr:colOff>66675</xdr:colOff>
      <xdr:row>68</xdr:row>
      <xdr:rowOff>123825</xdr:rowOff>
    </xdr:from>
    <xdr:to>
      <xdr:col>18</xdr:col>
      <xdr:colOff>580206</xdr:colOff>
      <xdr:row>74</xdr:row>
      <xdr:rowOff>142874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28950" y="11210925"/>
          <a:ext cx="6714306" cy="10763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323850</xdr:colOff>
          <xdr:row>3</xdr:row>
          <xdr:rowOff>161925</xdr:rowOff>
        </xdr:from>
        <xdr:to>
          <xdr:col>20</xdr:col>
          <xdr:colOff>1905000</xdr:colOff>
          <xdr:row>5</xdr:row>
          <xdr:rowOff>142875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pt-BR" sz="1800" b="1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Atualizar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lzserv\Contabili\BALANCETES\Banc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5%20-%20Demonstra&#231;&#245;es%20Financeiras/2019/08.Ago.2019/Quadros%20DF%2008.2019-CONFERENCIA%20BP%20E-DR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5%20-%20Demonstra&#231;&#245;es%20Financeiras/2019/07.Jul.2019/Quadros%20DF%2007.2019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5%20-%20Demonstra&#231;&#245;es%20Financeiras/2018/12.%20Dez.2018/Quadros%20DF%2012.2018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5%20-%20Demonstra&#231;&#245;es%20Cont&#225;beis/2020/12.Dez.2020/Quadros%20DF's%20Anual%2012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rcado"/>
      <sheetName val="Capa"/>
      <sheetName val="Índice"/>
      <sheetName val="Balanço"/>
      <sheetName val="Compra-Mwh"/>
      <sheetName val="Venda-MWh"/>
      <sheetName val="Consumidores"/>
      <sheetName val="Forfait"/>
      <sheetName val="Outros"/>
      <sheetName val="Compra-R$"/>
      <sheetName val="Fatur. Bruto-Comercial"/>
      <sheetName val="Importe-Comercial"/>
      <sheetName val="ICMS Fat."/>
      <sheetName val="T I P"/>
      <sheetName val="Tarifa Comercial"/>
      <sheetName val="Arrec. Bruta"/>
      <sheetName val="Arrec.Líquida"/>
      <sheetName val="ICMS  Arrec."/>
      <sheetName val="Importe+ICMS"/>
      <sheetName val="Importe-Contábil"/>
      <sheetName val="ICMS Contábil"/>
      <sheetName val="Tarifa Contabilidade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O DE CONTAS"/>
      <sheetName val="BALANCETE JULHO 19"/>
      <sheetName val="BALANCETE JUNHO 19"/>
      <sheetName val="BALANCETE MAI_19"/>
      <sheetName val="BALANCETE ABR19"/>
      <sheetName val="BALANCETE MAR 19"/>
      <sheetName val="BALANCETE BASE FEV 19"/>
      <sheetName val="BALANCETE BASE JAN 19"/>
      <sheetName val="BASE - BALANCETE DEZ 2018"/>
      <sheetName val="BALANCETE AGOSTO 19"/>
      <sheetName val="Balanço Patrimonial"/>
      <sheetName val="Demonstração de Resultado-DRE"/>
      <sheetName val="Demons.Resultado Abrangente-DRA"/>
      <sheetName val="Mutações Pat. Líqu.-DMPL "/>
      <sheetName val="EMAP DFCI 06.2019"/>
      <sheetName val="MOV. IMOB. 2019"/>
      <sheetName val="Fluxo de Caixa-DFC -19 "/>
      <sheetName val="Dem. Valor Adicionado_DVA"/>
      <sheetName val="Indices e Indicadores"/>
      <sheetName val="Receita LíquidaOK"/>
      <sheetName val="Custos OperacionaisOK"/>
      <sheetName val="Despesas ADMOK"/>
      <sheetName val="Impostos sobre o lucro"/>
      <sheetName val="DisponibilidadesOK"/>
      <sheetName val="ClientesOK"/>
      <sheetName val="Impostos Recuperar"/>
      <sheetName val="Imobilizado"/>
      <sheetName val="Mutação Imobilizado"/>
      <sheetName val="Mutação Intangível"/>
      <sheetName val="Imposto a Recolher"/>
      <sheetName val="Clientes"/>
      <sheetName val="Fornecedores"/>
      <sheetName val="Abertura do P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A4" t="str">
            <v>CONTA</v>
          </cell>
          <cell r="B4" t="str">
            <v>Tipo</v>
          </cell>
          <cell r="C4" t="str">
            <v>Tipo 1</v>
          </cell>
          <cell r="D4" t="str">
            <v xml:space="preserve">REDUZIDO </v>
          </cell>
          <cell r="F4" t="str">
            <v>Saldo Anterior</v>
          </cell>
          <cell r="G4" t="str">
            <v>DEBITO</v>
          </cell>
          <cell r="H4" t="str">
            <v>CREDITO</v>
          </cell>
          <cell r="I4" t="str">
            <v>Saldo Final</v>
          </cell>
        </row>
        <row r="5">
          <cell r="A5">
            <v>1</v>
          </cell>
          <cell r="B5" t="str">
            <v>S</v>
          </cell>
          <cell r="C5">
            <v>1</v>
          </cell>
          <cell r="D5">
            <v>1</v>
          </cell>
          <cell r="E5" t="str">
            <v xml:space="preserve">ATIVO                                            </v>
          </cell>
          <cell r="F5">
            <v>959918708.77999997</v>
          </cell>
          <cell r="G5">
            <v>337314533.95999998</v>
          </cell>
          <cell r="H5">
            <v>260115792.41</v>
          </cell>
          <cell r="I5">
            <v>1037117450.33</v>
          </cell>
        </row>
        <row r="6">
          <cell r="A6" t="str">
            <v>1.1</v>
          </cell>
          <cell r="B6" t="str">
            <v>S</v>
          </cell>
          <cell r="C6">
            <v>1</v>
          </cell>
          <cell r="D6">
            <v>2</v>
          </cell>
          <cell r="E6" t="str">
            <v xml:space="preserve">Ativo Circulante                                 </v>
          </cell>
          <cell r="F6">
            <v>235942469.59</v>
          </cell>
          <cell r="G6">
            <v>58794320.75</v>
          </cell>
          <cell r="H6">
            <v>259766796.77000001</v>
          </cell>
          <cell r="I6">
            <v>34969993.57</v>
          </cell>
        </row>
        <row r="7">
          <cell r="A7" t="str">
            <v>1.1.1</v>
          </cell>
          <cell r="B7" t="str">
            <v>S</v>
          </cell>
          <cell r="C7">
            <v>1</v>
          </cell>
          <cell r="D7">
            <v>3</v>
          </cell>
          <cell r="E7" t="str">
            <v xml:space="preserve">Disponível                                       </v>
          </cell>
          <cell r="F7">
            <v>207110021.06</v>
          </cell>
          <cell r="G7">
            <v>31086932.030000001</v>
          </cell>
          <cell r="H7">
            <v>229041600.63999999</v>
          </cell>
          <cell r="I7">
            <v>9155352.4499999993</v>
          </cell>
        </row>
        <row r="8">
          <cell r="A8" t="str">
            <v>1.1.1.01</v>
          </cell>
          <cell r="B8" t="str">
            <v>S</v>
          </cell>
          <cell r="C8">
            <v>1</v>
          </cell>
          <cell r="D8">
            <v>4</v>
          </cell>
          <cell r="E8" t="str">
            <v xml:space="preserve">Caixa                                            </v>
          </cell>
          <cell r="F8">
            <v>5464.22</v>
          </cell>
          <cell r="G8">
            <v>500</v>
          </cell>
          <cell r="H8">
            <v>5964.22</v>
          </cell>
          <cell r="I8">
            <v>0</v>
          </cell>
        </row>
        <row r="9">
          <cell r="A9" t="str">
            <v>1.1.1.01.01</v>
          </cell>
          <cell r="B9" t="str">
            <v>A</v>
          </cell>
          <cell r="C9">
            <v>1</v>
          </cell>
          <cell r="D9">
            <v>5</v>
          </cell>
          <cell r="E9" t="str">
            <v xml:space="preserve">Caixa Geral                                      </v>
          </cell>
          <cell r="F9">
            <v>5464.22</v>
          </cell>
          <cell r="G9">
            <v>500</v>
          </cell>
          <cell r="H9">
            <v>5964.22</v>
          </cell>
          <cell r="I9">
            <v>0</v>
          </cell>
        </row>
        <row r="10">
          <cell r="A10" t="str">
            <v>1.1.1.02</v>
          </cell>
          <cell r="B10" t="str">
            <v>S</v>
          </cell>
          <cell r="C10">
            <v>1</v>
          </cell>
          <cell r="D10">
            <v>6</v>
          </cell>
          <cell r="E10" t="str">
            <v xml:space="preserve">Bancos c/ Movimento - EMAP                       </v>
          </cell>
          <cell r="F10">
            <v>200388157.84</v>
          </cell>
          <cell r="G10">
            <v>23370530.75</v>
          </cell>
          <cell r="H10">
            <v>222387709.78</v>
          </cell>
          <cell r="I10">
            <v>1370978.81</v>
          </cell>
        </row>
        <row r="11">
          <cell r="A11" t="str">
            <v>1.1.1.02.06</v>
          </cell>
          <cell r="B11" t="str">
            <v>A</v>
          </cell>
          <cell r="C11">
            <v>1</v>
          </cell>
          <cell r="D11">
            <v>9</v>
          </cell>
          <cell r="E11" t="str">
            <v xml:space="preserve">CEF C/C 628-0                                    </v>
          </cell>
          <cell r="F11">
            <v>27332.27</v>
          </cell>
          <cell r="G11">
            <v>0</v>
          </cell>
          <cell r="H11">
            <v>42</v>
          </cell>
          <cell r="I11">
            <v>27290.27</v>
          </cell>
        </row>
        <row r="12">
          <cell r="A12" t="str">
            <v>1.1.1.02.09</v>
          </cell>
          <cell r="B12" t="str">
            <v>A</v>
          </cell>
          <cell r="C12">
            <v>1</v>
          </cell>
          <cell r="D12">
            <v>1942</v>
          </cell>
          <cell r="E12" t="str">
            <v xml:space="preserve">CEF C/C 2349-5 - Empréstimo Consignado           </v>
          </cell>
          <cell r="F12">
            <v>1103.33</v>
          </cell>
          <cell r="G12">
            <v>30334.74</v>
          </cell>
          <cell r="H12">
            <v>42</v>
          </cell>
          <cell r="I12">
            <v>31396.07</v>
          </cell>
        </row>
        <row r="13">
          <cell r="A13" t="str">
            <v>1.1.1.02.12</v>
          </cell>
          <cell r="B13" t="str">
            <v>A</v>
          </cell>
          <cell r="C13">
            <v>1</v>
          </cell>
          <cell r="D13">
            <v>2482</v>
          </cell>
          <cell r="E13" t="str">
            <v xml:space="preserve">BB C/C 14401-0 AG. 3846-6                        </v>
          </cell>
          <cell r="F13">
            <v>200339672.22999999</v>
          </cell>
          <cell r="G13">
            <v>23339147.010000002</v>
          </cell>
          <cell r="H13">
            <v>222386576.78</v>
          </cell>
          <cell r="I13">
            <v>1292242.46</v>
          </cell>
        </row>
        <row r="14">
          <cell r="A14" t="str">
            <v>1.1.1.02.13</v>
          </cell>
          <cell r="B14" t="str">
            <v>A</v>
          </cell>
          <cell r="C14">
            <v>1</v>
          </cell>
          <cell r="D14">
            <v>2483</v>
          </cell>
          <cell r="E14" t="str">
            <v xml:space="preserve">BB C/C 105.549-6 - Concurso                      </v>
          </cell>
          <cell r="F14">
            <v>527.17999999999995</v>
          </cell>
          <cell r="G14">
            <v>0</v>
          </cell>
          <cell r="H14">
            <v>0</v>
          </cell>
          <cell r="I14">
            <v>527.17999999999995</v>
          </cell>
        </row>
        <row r="15">
          <cell r="A15" t="str">
            <v>1.1.1.02.14</v>
          </cell>
          <cell r="B15" t="str">
            <v>A</v>
          </cell>
          <cell r="C15">
            <v>1</v>
          </cell>
          <cell r="D15">
            <v>2484</v>
          </cell>
          <cell r="E15" t="str">
            <v xml:space="preserve">BB C/C 105.588-7 - C CORP                        </v>
          </cell>
          <cell r="F15">
            <v>0</v>
          </cell>
          <cell r="G15">
            <v>1049</v>
          </cell>
          <cell r="H15">
            <v>1049</v>
          </cell>
          <cell r="I15">
            <v>0</v>
          </cell>
        </row>
        <row r="16">
          <cell r="A16" t="str">
            <v>1.1.1.02.15</v>
          </cell>
          <cell r="B16" t="str">
            <v>A</v>
          </cell>
          <cell r="C16">
            <v>1</v>
          </cell>
          <cell r="D16">
            <v>2485</v>
          </cell>
          <cell r="E16" t="str">
            <v xml:space="preserve">BB C/C 105.669-7 - Fundo Social                  </v>
          </cell>
          <cell r="F16">
            <v>18820.61</v>
          </cell>
          <cell r="G16">
            <v>0</v>
          </cell>
          <cell r="H16">
            <v>0</v>
          </cell>
          <cell r="I16">
            <v>18820.61</v>
          </cell>
        </row>
        <row r="17">
          <cell r="A17" t="str">
            <v>1.1.1.02.17</v>
          </cell>
          <cell r="B17" t="str">
            <v>A</v>
          </cell>
          <cell r="C17">
            <v>1</v>
          </cell>
          <cell r="D17">
            <v>2488</v>
          </cell>
          <cell r="E17" t="str">
            <v xml:space="preserve">BB C/C 105.796-0 - Porto Grande                  </v>
          </cell>
          <cell r="F17">
            <v>702.22</v>
          </cell>
          <cell r="G17">
            <v>0</v>
          </cell>
          <cell r="H17">
            <v>0</v>
          </cell>
          <cell r="I17">
            <v>702.22</v>
          </cell>
        </row>
        <row r="18">
          <cell r="A18" t="str">
            <v>1.1.1.04</v>
          </cell>
          <cell r="B18" t="str">
            <v>S</v>
          </cell>
          <cell r="C18">
            <v>1</v>
          </cell>
          <cell r="D18">
            <v>13</v>
          </cell>
          <cell r="E18" t="str">
            <v xml:space="preserve">Aplicações de Liquidez Imediata - EMAP           </v>
          </cell>
          <cell r="F18">
            <v>5861805.5</v>
          </cell>
          <cell r="G18">
            <v>7712084.2000000002</v>
          </cell>
          <cell r="H18">
            <v>6647926.6399999997</v>
          </cell>
          <cell r="I18">
            <v>6925963.0599999996</v>
          </cell>
        </row>
        <row r="19">
          <cell r="A19" t="str">
            <v>1.1.1.04.13</v>
          </cell>
          <cell r="B19" t="str">
            <v>A</v>
          </cell>
          <cell r="C19">
            <v>1</v>
          </cell>
          <cell r="D19">
            <v>2492</v>
          </cell>
          <cell r="E19" t="str">
            <v xml:space="preserve">BB C/C 105.549-6 Aplic BB Amplo                  </v>
          </cell>
          <cell r="F19">
            <v>151560.54999999999</v>
          </cell>
          <cell r="G19">
            <v>677.42</v>
          </cell>
          <cell r="H19">
            <v>0</v>
          </cell>
          <cell r="I19">
            <v>152237.97</v>
          </cell>
        </row>
        <row r="20">
          <cell r="A20" t="str">
            <v>1.1.1.04.14</v>
          </cell>
          <cell r="B20" t="str">
            <v>A</v>
          </cell>
          <cell r="C20">
            <v>1</v>
          </cell>
          <cell r="D20">
            <v>2493</v>
          </cell>
          <cell r="E20" t="str">
            <v xml:space="preserve">BB C/C 105.588-7 Fundo CP Admin Supremo          </v>
          </cell>
          <cell r="F20">
            <v>19110.669999999998</v>
          </cell>
          <cell r="G20">
            <v>24.12</v>
          </cell>
          <cell r="H20">
            <v>1049</v>
          </cell>
          <cell r="I20">
            <v>18085.79</v>
          </cell>
        </row>
        <row r="21">
          <cell r="A21" t="str">
            <v>1.1.1.04.15</v>
          </cell>
          <cell r="B21" t="str">
            <v>A</v>
          </cell>
          <cell r="C21">
            <v>1</v>
          </cell>
          <cell r="D21">
            <v>2495</v>
          </cell>
          <cell r="E21" t="str">
            <v xml:space="preserve">BB Poupança 105.716-2 Leilão                     </v>
          </cell>
          <cell r="F21">
            <v>967240.06</v>
          </cell>
          <cell r="G21">
            <v>3593.3</v>
          </cell>
          <cell r="H21">
            <v>0</v>
          </cell>
          <cell r="I21">
            <v>970833.36</v>
          </cell>
        </row>
        <row r="22">
          <cell r="A22" t="str">
            <v>1.1.1.04.16</v>
          </cell>
          <cell r="B22" t="str">
            <v>A</v>
          </cell>
          <cell r="C22">
            <v>1</v>
          </cell>
          <cell r="D22">
            <v>2497</v>
          </cell>
          <cell r="E22" t="str">
            <v xml:space="preserve">BB C/C  14401-0 Aplic Corp DI - AG. 3846         </v>
          </cell>
          <cell r="F22">
            <v>214828.08</v>
          </cell>
          <cell r="G22">
            <v>533.67999999999995</v>
          </cell>
          <cell r="H22">
            <v>80098.100000000006</v>
          </cell>
          <cell r="I22">
            <v>135263.66</v>
          </cell>
        </row>
        <row r="23">
          <cell r="A23" t="str">
            <v>1.1.1.04.17</v>
          </cell>
          <cell r="B23" t="str">
            <v>A</v>
          </cell>
          <cell r="C23">
            <v>1</v>
          </cell>
          <cell r="D23">
            <v>2498</v>
          </cell>
          <cell r="E23" t="str">
            <v xml:space="preserve">BB C/C 14401-0 - CDB DI SWAP - AG. 3846          </v>
          </cell>
          <cell r="F23">
            <v>4509066.1399999997</v>
          </cell>
          <cell r="G23">
            <v>7707255.6799999997</v>
          </cell>
          <cell r="H23">
            <v>6566779.54</v>
          </cell>
          <cell r="I23">
            <v>5649542.2800000003</v>
          </cell>
        </row>
        <row r="24">
          <cell r="A24" t="str">
            <v>1.1.1.05</v>
          </cell>
          <cell r="B24" t="str">
            <v>S</v>
          </cell>
          <cell r="C24">
            <v>1</v>
          </cell>
          <cell r="D24">
            <v>19</v>
          </cell>
          <cell r="E24" t="str">
            <v xml:space="preserve">Aplicações de Recursos de Terceiros              </v>
          </cell>
          <cell r="F24">
            <v>854593.5</v>
          </cell>
          <cell r="G24">
            <v>3817.08</v>
          </cell>
          <cell r="H24">
            <v>0</v>
          </cell>
          <cell r="I24">
            <v>858410.58</v>
          </cell>
        </row>
        <row r="25">
          <cell r="A25" t="str">
            <v>1.1.1.05.09</v>
          </cell>
          <cell r="B25" t="str">
            <v>A</v>
          </cell>
          <cell r="C25">
            <v>1</v>
          </cell>
          <cell r="D25">
            <v>2491</v>
          </cell>
          <cell r="E25" t="str">
            <v xml:space="preserve">BB C/C 14401-0 AG.3846-6-Poupança-Caução         </v>
          </cell>
          <cell r="F25">
            <v>854593.5</v>
          </cell>
          <cell r="G25">
            <v>3817.08</v>
          </cell>
          <cell r="H25">
            <v>0</v>
          </cell>
          <cell r="I25">
            <v>858410.58</v>
          </cell>
        </row>
        <row r="26">
          <cell r="A26" t="str">
            <v>1.1.2</v>
          </cell>
          <cell r="B26" t="str">
            <v>S</v>
          </cell>
          <cell r="C26">
            <v>1</v>
          </cell>
          <cell r="D26">
            <v>24</v>
          </cell>
          <cell r="E26" t="str">
            <v xml:space="preserve">Faturas/Contas a Receber                         </v>
          </cell>
          <cell r="F26">
            <v>12081804.300000001</v>
          </cell>
          <cell r="G26">
            <v>22700829.789999999</v>
          </cell>
          <cell r="H26">
            <v>24312858.399999999</v>
          </cell>
          <cell r="I26">
            <v>10469775.689999999</v>
          </cell>
        </row>
        <row r="27">
          <cell r="A27" t="str">
            <v>1.1.2.01</v>
          </cell>
          <cell r="B27" t="str">
            <v>S</v>
          </cell>
          <cell r="C27">
            <v>1</v>
          </cell>
          <cell r="D27">
            <v>25</v>
          </cell>
          <cell r="E27" t="str">
            <v xml:space="preserve">Faturas de Serviços                              </v>
          </cell>
          <cell r="F27">
            <v>12081804.300000001</v>
          </cell>
          <cell r="G27">
            <v>22700829.789999999</v>
          </cell>
          <cell r="H27">
            <v>24312858.399999999</v>
          </cell>
          <cell r="I27">
            <v>10469775.689999999</v>
          </cell>
        </row>
        <row r="28">
          <cell r="A28" t="str">
            <v>1.1.2.01.01</v>
          </cell>
          <cell r="B28" t="str">
            <v>S</v>
          </cell>
          <cell r="C28">
            <v>1</v>
          </cell>
          <cell r="D28">
            <v>26</v>
          </cell>
          <cell r="E28" t="str">
            <v xml:space="preserve">Clientes                                         </v>
          </cell>
          <cell r="F28">
            <v>11596237.640000001</v>
          </cell>
          <cell r="G28">
            <v>15577088.32</v>
          </cell>
          <cell r="H28">
            <v>16703550.27</v>
          </cell>
          <cell r="I28">
            <v>10469775.689999999</v>
          </cell>
        </row>
        <row r="29">
          <cell r="A29" t="str">
            <v>1.1.2.01.01.0001</v>
          </cell>
          <cell r="B29" t="str">
            <v>A</v>
          </cell>
          <cell r="C29">
            <v>1</v>
          </cell>
          <cell r="D29">
            <v>27</v>
          </cell>
          <cell r="E29" t="str">
            <v xml:space="preserve">Consórcio de Alumínio do Maranhão                </v>
          </cell>
          <cell r="F29">
            <v>57.9</v>
          </cell>
          <cell r="G29">
            <v>724.8</v>
          </cell>
          <cell r="H29">
            <v>57.9</v>
          </cell>
          <cell r="I29">
            <v>724.8</v>
          </cell>
        </row>
        <row r="30">
          <cell r="A30" t="str">
            <v>1.1.2.01.01.0004</v>
          </cell>
          <cell r="B30" t="str">
            <v>A</v>
          </cell>
          <cell r="C30">
            <v>1</v>
          </cell>
          <cell r="D30">
            <v>30</v>
          </cell>
          <cell r="E30" t="str">
            <v xml:space="preserve">Brazshipping Marítima Ltda                       </v>
          </cell>
          <cell r="F30">
            <v>185095.08</v>
          </cell>
          <cell r="G30">
            <v>28933.33</v>
          </cell>
          <cell r="H30">
            <v>203400.52</v>
          </cell>
          <cell r="I30">
            <v>10627.89</v>
          </cell>
        </row>
        <row r="31">
          <cell r="A31" t="str">
            <v>1.1.2.01.01.0010</v>
          </cell>
          <cell r="B31" t="str">
            <v>A</v>
          </cell>
          <cell r="C31">
            <v>1</v>
          </cell>
          <cell r="D31">
            <v>36</v>
          </cell>
          <cell r="E31" t="str">
            <v xml:space="preserve">Granel Quimica Ltda                              </v>
          </cell>
          <cell r="F31">
            <v>191659.17</v>
          </cell>
          <cell r="G31">
            <v>306370.08</v>
          </cell>
          <cell r="H31">
            <v>306370.08</v>
          </cell>
          <cell r="I31">
            <v>191659.17</v>
          </cell>
        </row>
        <row r="32">
          <cell r="A32" t="str">
            <v>1.1.2.01.01.0012</v>
          </cell>
          <cell r="B32" t="str">
            <v>A</v>
          </cell>
          <cell r="C32">
            <v>1</v>
          </cell>
          <cell r="D32">
            <v>38</v>
          </cell>
          <cell r="E32" t="str">
            <v xml:space="preserve">Moinhos Cruzeiro do Sul S/A                      </v>
          </cell>
          <cell r="F32">
            <v>35384.800000000003</v>
          </cell>
          <cell r="G32">
            <v>62693.82</v>
          </cell>
          <cell r="H32">
            <v>62693.82</v>
          </cell>
          <cell r="I32">
            <v>35384.800000000003</v>
          </cell>
        </row>
        <row r="33">
          <cell r="A33" t="str">
            <v>1.1.2.01.01.0013</v>
          </cell>
          <cell r="B33" t="str">
            <v>A</v>
          </cell>
          <cell r="C33">
            <v>1</v>
          </cell>
          <cell r="D33">
            <v>39</v>
          </cell>
          <cell r="E33" t="str">
            <v xml:space="preserve">Pedreiras Transporte do Maranhão Ltda            </v>
          </cell>
          <cell r="F33">
            <v>70073.91</v>
          </cell>
          <cell r="G33">
            <v>46620.19</v>
          </cell>
          <cell r="H33">
            <v>44514.58</v>
          </cell>
          <cell r="I33">
            <v>72179.520000000004</v>
          </cell>
        </row>
        <row r="34">
          <cell r="A34" t="str">
            <v>1.1.2.01.01.0014</v>
          </cell>
          <cell r="B34" t="str">
            <v>A</v>
          </cell>
          <cell r="C34">
            <v>1</v>
          </cell>
          <cell r="D34">
            <v>40</v>
          </cell>
          <cell r="E34" t="str">
            <v xml:space="preserve">Petrobras Distribuidora S/A                      </v>
          </cell>
          <cell r="F34">
            <v>447177.64</v>
          </cell>
          <cell r="G34">
            <v>689995.2</v>
          </cell>
          <cell r="H34">
            <v>1036316.28</v>
          </cell>
          <cell r="I34">
            <v>100856.56</v>
          </cell>
        </row>
        <row r="35">
          <cell r="A35" t="str">
            <v>1.1.2.01.01.0015</v>
          </cell>
          <cell r="B35" t="str">
            <v>A</v>
          </cell>
          <cell r="C35">
            <v>1</v>
          </cell>
          <cell r="D35">
            <v>41</v>
          </cell>
          <cell r="E35" t="str">
            <v xml:space="preserve">Petróleo Brasileiro S/A                          </v>
          </cell>
          <cell r="F35">
            <v>1543698.91</v>
          </cell>
          <cell r="G35">
            <v>2118063.84</v>
          </cell>
          <cell r="H35">
            <v>2364398.38</v>
          </cell>
          <cell r="I35">
            <v>1297364.3700000001</v>
          </cell>
        </row>
        <row r="36">
          <cell r="A36" t="str">
            <v>1.1.2.01.01.0016</v>
          </cell>
          <cell r="B36" t="str">
            <v>A</v>
          </cell>
          <cell r="C36">
            <v>1</v>
          </cell>
          <cell r="D36">
            <v>42</v>
          </cell>
          <cell r="E36" t="str">
            <v xml:space="preserve">Petróleo Sabbá S/A                               </v>
          </cell>
          <cell r="F36">
            <v>0</v>
          </cell>
          <cell r="G36">
            <v>458101.11</v>
          </cell>
          <cell r="H36">
            <v>373679.7</v>
          </cell>
          <cell r="I36">
            <v>84421.41</v>
          </cell>
        </row>
        <row r="37">
          <cell r="A37" t="str">
            <v>1.1.2.01.01.0018</v>
          </cell>
          <cell r="B37" t="str">
            <v>A</v>
          </cell>
          <cell r="C37">
            <v>1</v>
          </cell>
          <cell r="D37">
            <v>44</v>
          </cell>
          <cell r="E37" t="str">
            <v xml:space="preserve">Ipiranga                                         </v>
          </cell>
          <cell r="F37">
            <v>189461.96</v>
          </cell>
          <cell r="G37">
            <v>359420.51</v>
          </cell>
          <cell r="H37">
            <v>473024.85</v>
          </cell>
          <cell r="I37">
            <v>75857.62</v>
          </cell>
        </row>
        <row r="38">
          <cell r="A38" t="str">
            <v>1.1.2.01.01.0019</v>
          </cell>
          <cell r="B38" t="str">
            <v>A</v>
          </cell>
          <cell r="C38">
            <v>1</v>
          </cell>
          <cell r="D38">
            <v>45</v>
          </cell>
          <cell r="E38" t="str">
            <v xml:space="preserve">Williams Serviços Marítimos Ltda                 </v>
          </cell>
          <cell r="F38">
            <v>0</v>
          </cell>
          <cell r="G38">
            <v>10550.33</v>
          </cell>
          <cell r="H38">
            <v>10550.33</v>
          </cell>
          <cell r="I38">
            <v>0</v>
          </cell>
        </row>
        <row r="39">
          <cell r="A39" t="str">
            <v>1.1.2.01.01.0020</v>
          </cell>
          <cell r="B39" t="str">
            <v>A</v>
          </cell>
          <cell r="C39">
            <v>1</v>
          </cell>
          <cell r="D39">
            <v>46</v>
          </cell>
          <cell r="E39" t="str">
            <v xml:space="preserve">Wilson Sons Agencia Marítima Ltda                </v>
          </cell>
          <cell r="F39">
            <v>6341.72</v>
          </cell>
          <cell r="G39">
            <v>10283.85</v>
          </cell>
          <cell r="H39">
            <v>16625.57</v>
          </cell>
          <cell r="I39">
            <v>0</v>
          </cell>
        </row>
        <row r="40">
          <cell r="A40" t="str">
            <v>1.1.2.01.01.0023</v>
          </cell>
          <cell r="B40" t="str">
            <v>A</v>
          </cell>
          <cell r="C40">
            <v>1</v>
          </cell>
          <cell r="D40">
            <v>49</v>
          </cell>
          <cell r="E40" t="str">
            <v xml:space="preserve">Internacional Marítima Ltda.                     </v>
          </cell>
          <cell r="F40">
            <v>14102.8</v>
          </cell>
          <cell r="G40">
            <v>26928.87</v>
          </cell>
          <cell r="H40">
            <v>27113.82</v>
          </cell>
          <cell r="I40">
            <v>13917.85</v>
          </cell>
        </row>
        <row r="41">
          <cell r="A41" t="str">
            <v>1.1.2.01.01.0026</v>
          </cell>
          <cell r="B41" t="str">
            <v>A</v>
          </cell>
          <cell r="C41">
            <v>1</v>
          </cell>
          <cell r="D41">
            <v>52</v>
          </cell>
          <cell r="E41" t="str">
            <v xml:space="preserve">Companhia Operadora Portuária do Itaqui          </v>
          </cell>
          <cell r="F41">
            <v>296551.11</v>
          </cell>
          <cell r="G41">
            <v>81226.570000000007</v>
          </cell>
          <cell r="H41">
            <v>106028.08</v>
          </cell>
          <cell r="I41">
            <v>271749.59999999998</v>
          </cell>
        </row>
        <row r="42">
          <cell r="A42" t="str">
            <v>1.1.2.01.01.0029</v>
          </cell>
          <cell r="B42" t="str">
            <v>A</v>
          </cell>
          <cell r="C42">
            <v>1</v>
          </cell>
          <cell r="D42">
            <v>55</v>
          </cell>
          <cell r="E42" t="str">
            <v xml:space="preserve">Nacional Gás Butano Distribuidora Ltda           </v>
          </cell>
          <cell r="F42">
            <v>0</v>
          </cell>
          <cell r="G42">
            <v>346.35</v>
          </cell>
          <cell r="H42">
            <v>0</v>
          </cell>
          <cell r="I42">
            <v>346.35</v>
          </cell>
        </row>
        <row r="43">
          <cell r="A43" t="str">
            <v>1.1.2.01.01.0030</v>
          </cell>
          <cell r="B43" t="str">
            <v>A</v>
          </cell>
          <cell r="C43">
            <v>1</v>
          </cell>
          <cell r="D43">
            <v>56</v>
          </cell>
          <cell r="E43" t="str">
            <v xml:space="preserve">N. Magioli Agencia Marítima LTDA                 </v>
          </cell>
          <cell r="F43">
            <v>0</v>
          </cell>
          <cell r="G43">
            <v>2252.2399999999998</v>
          </cell>
          <cell r="H43">
            <v>0</v>
          </cell>
          <cell r="I43">
            <v>2252.2399999999998</v>
          </cell>
        </row>
        <row r="44">
          <cell r="A44" t="str">
            <v>1.1.2.01.01.0033</v>
          </cell>
          <cell r="B44" t="str">
            <v>A</v>
          </cell>
          <cell r="C44">
            <v>1</v>
          </cell>
          <cell r="D44">
            <v>59</v>
          </cell>
          <cell r="E44" t="str">
            <v xml:space="preserve">CVRD -  Estrada Ferro Carajas                    </v>
          </cell>
          <cell r="F44">
            <v>228858.92</v>
          </cell>
          <cell r="G44">
            <v>0</v>
          </cell>
          <cell r="H44">
            <v>228858.92</v>
          </cell>
          <cell r="I44">
            <v>0</v>
          </cell>
        </row>
        <row r="45">
          <cell r="A45" t="str">
            <v>1.1.2.01.01.0036</v>
          </cell>
          <cell r="B45" t="str">
            <v>A</v>
          </cell>
          <cell r="C45">
            <v>1</v>
          </cell>
          <cell r="D45">
            <v>62</v>
          </cell>
          <cell r="E45" t="str">
            <v xml:space="preserve">Petrobrás Transporte S/A.                        </v>
          </cell>
          <cell r="F45">
            <v>7548.03</v>
          </cell>
          <cell r="G45">
            <v>8472.09</v>
          </cell>
          <cell r="H45">
            <v>8472.09</v>
          </cell>
          <cell r="I45">
            <v>7548.03</v>
          </cell>
        </row>
        <row r="46">
          <cell r="A46" t="str">
            <v>1.1.2.01.01.0042</v>
          </cell>
          <cell r="B46" t="str">
            <v>A</v>
          </cell>
          <cell r="C46">
            <v>1</v>
          </cell>
          <cell r="D46">
            <v>68</v>
          </cell>
          <cell r="E46" t="str">
            <v xml:space="preserve">Serviporto - Serviços Portuários Ltda.           </v>
          </cell>
          <cell r="F46">
            <v>50314.43</v>
          </cell>
          <cell r="G46">
            <v>24450.51</v>
          </cell>
          <cell r="H46">
            <v>37603.17</v>
          </cell>
          <cell r="I46">
            <v>37161.769999999997</v>
          </cell>
        </row>
        <row r="47">
          <cell r="A47" t="str">
            <v>1.1.2.01.01.0045</v>
          </cell>
          <cell r="B47" t="str">
            <v>A</v>
          </cell>
          <cell r="C47">
            <v>1</v>
          </cell>
          <cell r="D47">
            <v>71</v>
          </cell>
          <cell r="E47" t="str">
            <v xml:space="preserve">Gusa Nordeste S/A - Matriz                       </v>
          </cell>
          <cell r="F47">
            <v>416666.64</v>
          </cell>
          <cell r="G47">
            <v>34722.22</v>
          </cell>
          <cell r="H47">
            <v>34722.22</v>
          </cell>
          <cell r="I47">
            <v>416666.64</v>
          </cell>
        </row>
        <row r="48">
          <cell r="A48" t="str">
            <v>1.1.2.01.01.0059</v>
          </cell>
          <cell r="B48" t="str">
            <v>A</v>
          </cell>
          <cell r="C48">
            <v>1</v>
          </cell>
          <cell r="D48">
            <v>85</v>
          </cell>
          <cell r="E48" t="str">
            <v xml:space="preserve">Viena Siderurgica S/A.                           </v>
          </cell>
          <cell r="F48">
            <v>346564.21</v>
          </cell>
          <cell r="G48">
            <v>0</v>
          </cell>
          <cell r="H48">
            <v>346564.21</v>
          </cell>
          <cell r="I48">
            <v>0</v>
          </cell>
        </row>
        <row r="49">
          <cell r="A49" t="str">
            <v>1.1.2.01.01.0065</v>
          </cell>
          <cell r="B49" t="str">
            <v>A</v>
          </cell>
          <cell r="C49">
            <v>1</v>
          </cell>
          <cell r="D49">
            <v>91</v>
          </cell>
          <cell r="E49" t="str">
            <v xml:space="preserve">Fertilizantes Tocantins Ltda                     </v>
          </cell>
          <cell r="F49">
            <v>0</v>
          </cell>
          <cell r="G49">
            <v>76993.5</v>
          </cell>
          <cell r="H49">
            <v>41840.22</v>
          </cell>
          <cell r="I49">
            <v>35153.279999999999</v>
          </cell>
        </row>
        <row r="50">
          <cell r="A50" t="str">
            <v>1.1.2.01.01.0090</v>
          </cell>
          <cell r="B50" t="str">
            <v>A</v>
          </cell>
          <cell r="C50">
            <v>1</v>
          </cell>
          <cell r="D50">
            <v>116</v>
          </cell>
          <cell r="E50" t="str">
            <v xml:space="preserve">Cia Vale do Rio Doce - Ponta da Madeira          </v>
          </cell>
          <cell r="F50">
            <v>928078.94</v>
          </cell>
          <cell r="G50">
            <v>726277.94</v>
          </cell>
          <cell r="H50">
            <v>928078.94</v>
          </cell>
          <cell r="I50">
            <v>726277.94</v>
          </cell>
        </row>
        <row r="51">
          <cell r="A51" t="str">
            <v>1.1.2.01.01.0098</v>
          </cell>
          <cell r="B51" t="str">
            <v>A</v>
          </cell>
          <cell r="C51">
            <v>1</v>
          </cell>
          <cell r="D51">
            <v>124</v>
          </cell>
          <cell r="E51" t="str">
            <v xml:space="preserve">Risa S/A                                         </v>
          </cell>
          <cell r="F51">
            <v>0</v>
          </cell>
          <cell r="G51">
            <v>40556.74</v>
          </cell>
          <cell r="H51">
            <v>40556.74</v>
          </cell>
          <cell r="I51">
            <v>0</v>
          </cell>
        </row>
        <row r="52">
          <cell r="A52" t="str">
            <v>1.1.2.01.01.0099</v>
          </cell>
          <cell r="B52" t="str">
            <v>A</v>
          </cell>
          <cell r="C52">
            <v>1</v>
          </cell>
          <cell r="D52">
            <v>125</v>
          </cell>
          <cell r="E52" t="str">
            <v xml:space="preserve">Shell do Brsil ltda                              </v>
          </cell>
          <cell r="F52">
            <v>0</v>
          </cell>
          <cell r="G52">
            <v>127626.45</v>
          </cell>
          <cell r="H52">
            <v>62146.86</v>
          </cell>
          <cell r="I52">
            <v>65479.59</v>
          </cell>
        </row>
        <row r="53">
          <cell r="A53" t="str">
            <v>1.1.2.01.01.0103</v>
          </cell>
          <cell r="B53" t="str">
            <v>A</v>
          </cell>
          <cell r="C53">
            <v>1</v>
          </cell>
          <cell r="D53">
            <v>129</v>
          </cell>
          <cell r="E53" t="str">
            <v xml:space="preserve">Yara Brasil Fertilizantes São Luis               </v>
          </cell>
          <cell r="F53">
            <v>58749.24</v>
          </cell>
          <cell r="G53">
            <v>190332.77</v>
          </cell>
          <cell r="H53">
            <v>249082.01</v>
          </cell>
          <cell r="I53">
            <v>0</v>
          </cell>
        </row>
        <row r="54">
          <cell r="A54" t="str">
            <v>1.1.2.01.01.0134</v>
          </cell>
          <cell r="B54" t="str">
            <v>A</v>
          </cell>
          <cell r="C54">
            <v>1</v>
          </cell>
          <cell r="D54">
            <v>160</v>
          </cell>
          <cell r="E54" t="str">
            <v xml:space="preserve">FERTIPAR                                         </v>
          </cell>
          <cell r="F54">
            <v>59037.23</v>
          </cell>
          <cell r="G54">
            <v>125448.7</v>
          </cell>
          <cell r="H54">
            <v>118435.97</v>
          </cell>
          <cell r="I54">
            <v>66049.960000000006</v>
          </cell>
        </row>
        <row r="55">
          <cell r="A55" t="str">
            <v>1.1.2.01.01.0174</v>
          </cell>
          <cell r="B55" t="str">
            <v>A</v>
          </cell>
          <cell r="C55">
            <v>1</v>
          </cell>
          <cell r="D55">
            <v>200</v>
          </cell>
          <cell r="E55" t="str">
            <v xml:space="preserve">Iss Marine Services                              </v>
          </cell>
          <cell r="F55">
            <v>121906.63</v>
          </cell>
          <cell r="G55">
            <v>83305.11</v>
          </cell>
          <cell r="H55">
            <v>121906.63</v>
          </cell>
          <cell r="I55">
            <v>83305.11</v>
          </cell>
        </row>
        <row r="56">
          <cell r="A56" t="str">
            <v>1.1.2.01.01.0188</v>
          </cell>
          <cell r="B56" t="str">
            <v>A</v>
          </cell>
          <cell r="C56">
            <v>1</v>
          </cell>
          <cell r="D56">
            <v>214</v>
          </cell>
          <cell r="E56" t="str">
            <v xml:space="preserve">REBRAS - Saam Smit Towage Brasil S.A             </v>
          </cell>
          <cell r="F56">
            <v>6923.74</v>
          </cell>
          <cell r="G56">
            <v>0</v>
          </cell>
          <cell r="H56">
            <v>6923.74</v>
          </cell>
          <cell r="I56">
            <v>0</v>
          </cell>
        </row>
        <row r="57">
          <cell r="A57" t="str">
            <v>1.1.2.01.01.0212</v>
          </cell>
          <cell r="B57" t="str">
            <v>A</v>
          </cell>
          <cell r="C57">
            <v>1</v>
          </cell>
          <cell r="D57">
            <v>1065</v>
          </cell>
          <cell r="E57" t="str">
            <v xml:space="preserve">UTE Porto do Itaqui Geração de Energia           </v>
          </cell>
          <cell r="F57">
            <v>418928.88</v>
          </cell>
          <cell r="G57">
            <v>171875.6</v>
          </cell>
          <cell r="H57">
            <v>418928.88</v>
          </cell>
          <cell r="I57">
            <v>171875.6</v>
          </cell>
        </row>
        <row r="58">
          <cell r="A58" t="str">
            <v>1.1.2.01.01.0222</v>
          </cell>
          <cell r="B58" t="str">
            <v>A</v>
          </cell>
          <cell r="C58">
            <v>1</v>
          </cell>
          <cell r="D58">
            <v>1100</v>
          </cell>
          <cell r="E58" t="str">
            <v xml:space="preserve">Brazil Maritima                                  </v>
          </cell>
          <cell r="F58">
            <v>0</v>
          </cell>
          <cell r="G58">
            <v>47.92</v>
          </cell>
          <cell r="H58">
            <v>47.92</v>
          </cell>
          <cell r="I58">
            <v>0</v>
          </cell>
        </row>
        <row r="59">
          <cell r="A59" t="str">
            <v>1.1.2.01.01.0252</v>
          </cell>
          <cell r="B59" t="str">
            <v>A</v>
          </cell>
          <cell r="C59">
            <v>1</v>
          </cell>
          <cell r="D59">
            <v>1189</v>
          </cell>
          <cell r="E59" t="str">
            <v xml:space="preserve">Orion Rodos Maritima                             </v>
          </cell>
          <cell r="F59">
            <v>6712.87</v>
          </cell>
          <cell r="G59">
            <v>42596.56</v>
          </cell>
          <cell r="H59">
            <v>47990.33</v>
          </cell>
          <cell r="I59">
            <v>1319.1</v>
          </cell>
        </row>
        <row r="60">
          <cell r="A60" t="str">
            <v>1.1.2.01.01.0266</v>
          </cell>
          <cell r="B60" t="str">
            <v>A</v>
          </cell>
          <cell r="C60">
            <v>1</v>
          </cell>
          <cell r="D60">
            <v>1233</v>
          </cell>
          <cell r="E60" t="str">
            <v xml:space="preserve">Total Distribuidora - Porto do Itaqui            </v>
          </cell>
          <cell r="F60">
            <v>98286.03</v>
          </cell>
          <cell r="G60">
            <v>259406.05</v>
          </cell>
          <cell r="H60">
            <v>177827.21</v>
          </cell>
          <cell r="I60">
            <v>179864.87</v>
          </cell>
        </row>
        <row r="61">
          <cell r="A61" t="str">
            <v>1.1.2.01.01.0274</v>
          </cell>
          <cell r="B61" t="str">
            <v>A</v>
          </cell>
          <cell r="C61">
            <v>1</v>
          </cell>
          <cell r="D61">
            <v>1269</v>
          </cell>
          <cell r="E61" t="str">
            <v xml:space="preserve">Ribeirão S.A - Piauí                             </v>
          </cell>
          <cell r="F61">
            <v>0</v>
          </cell>
          <cell r="G61">
            <v>92382.69</v>
          </cell>
          <cell r="H61">
            <v>92382.69</v>
          </cell>
          <cell r="I61">
            <v>0</v>
          </cell>
        </row>
        <row r="62">
          <cell r="A62" t="str">
            <v>1.1.2.01.01.0275</v>
          </cell>
          <cell r="B62" t="str">
            <v>A</v>
          </cell>
          <cell r="C62">
            <v>1</v>
          </cell>
          <cell r="D62">
            <v>1270</v>
          </cell>
          <cell r="E62" t="str">
            <v xml:space="preserve">Camil Alimentos - MA                             </v>
          </cell>
          <cell r="F62">
            <v>0</v>
          </cell>
          <cell r="G62">
            <v>5327.42</v>
          </cell>
          <cell r="H62">
            <v>5327.42</v>
          </cell>
          <cell r="I62">
            <v>0</v>
          </cell>
        </row>
        <row r="63">
          <cell r="A63" t="str">
            <v>1.1.2.01.01.0276</v>
          </cell>
          <cell r="B63" t="str">
            <v>A</v>
          </cell>
          <cell r="C63">
            <v>1</v>
          </cell>
          <cell r="D63">
            <v>1271</v>
          </cell>
          <cell r="E63" t="str">
            <v xml:space="preserve">Distribuidora Tabocão Ltda                       </v>
          </cell>
          <cell r="F63">
            <v>807.04</v>
          </cell>
          <cell r="G63">
            <v>2301.9899999999998</v>
          </cell>
          <cell r="H63">
            <v>2047.05</v>
          </cell>
          <cell r="I63">
            <v>1061.98</v>
          </cell>
        </row>
        <row r="64">
          <cell r="A64" t="str">
            <v>1.1.2.01.01.0282</v>
          </cell>
          <cell r="B64" t="str">
            <v>A</v>
          </cell>
          <cell r="C64">
            <v>1</v>
          </cell>
          <cell r="D64">
            <v>1282</v>
          </cell>
          <cell r="E64" t="str">
            <v xml:space="preserve">Fertilizantes Tocantins - Estiva                 </v>
          </cell>
          <cell r="F64">
            <v>80654.52</v>
          </cell>
          <cell r="G64">
            <v>52876.09</v>
          </cell>
          <cell r="H64">
            <v>106803.17</v>
          </cell>
          <cell r="I64">
            <v>26727.439999999999</v>
          </cell>
        </row>
        <row r="65">
          <cell r="A65" t="str">
            <v>1.1.2.01.01.0313</v>
          </cell>
          <cell r="B65" t="str">
            <v>A</v>
          </cell>
          <cell r="C65">
            <v>1</v>
          </cell>
          <cell r="D65">
            <v>1405</v>
          </cell>
          <cell r="E65" t="str">
            <v xml:space="preserve">Suzano Papel e Celulose                          </v>
          </cell>
          <cell r="F65">
            <v>370467.86</v>
          </cell>
          <cell r="G65">
            <v>628566.84</v>
          </cell>
          <cell r="H65">
            <v>659071.07999999996</v>
          </cell>
          <cell r="I65">
            <v>339963.62</v>
          </cell>
        </row>
        <row r="66">
          <cell r="A66" t="str">
            <v>1.1.2.01.01.0314</v>
          </cell>
          <cell r="B66" t="str">
            <v>A</v>
          </cell>
          <cell r="C66">
            <v>1</v>
          </cell>
          <cell r="D66">
            <v>1409</v>
          </cell>
          <cell r="E66" t="str">
            <v xml:space="preserve">Louis Dreyfus Commodities Brasil                 </v>
          </cell>
          <cell r="F66">
            <v>0</v>
          </cell>
          <cell r="G66">
            <v>123750</v>
          </cell>
          <cell r="H66">
            <v>23750</v>
          </cell>
          <cell r="I66">
            <v>100000</v>
          </cell>
        </row>
        <row r="67">
          <cell r="A67" t="str">
            <v>1.1.2.01.01.0315</v>
          </cell>
          <cell r="B67" t="str">
            <v>A</v>
          </cell>
          <cell r="C67">
            <v>1</v>
          </cell>
          <cell r="D67">
            <v>1410</v>
          </cell>
          <cell r="E67" t="str">
            <v xml:space="preserve">Amaggi Exportação e Importação Ltda              </v>
          </cell>
          <cell r="F67">
            <v>58333.33</v>
          </cell>
          <cell r="G67">
            <v>23750</v>
          </cell>
          <cell r="H67">
            <v>82083.33</v>
          </cell>
          <cell r="I67">
            <v>0</v>
          </cell>
        </row>
        <row r="68">
          <cell r="A68" t="str">
            <v>1.1.2.01.01.0316</v>
          </cell>
          <cell r="B68" t="str">
            <v>A</v>
          </cell>
          <cell r="C68">
            <v>1</v>
          </cell>
          <cell r="D68">
            <v>1411</v>
          </cell>
          <cell r="E68" t="str">
            <v xml:space="preserve">Terminal Corredor Norte S/A                      </v>
          </cell>
          <cell r="F68">
            <v>286123.03000000003</v>
          </cell>
          <cell r="G68">
            <v>284793.51</v>
          </cell>
          <cell r="H68">
            <v>475380.62</v>
          </cell>
          <cell r="I68">
            <v>95535.92</v>
          </cell>
        </row>
        <row r="69">
          <cell r="A69" t="str">
            <v>1.1.2.01.01.0317</v>
          </cell>
          <cell r="B69" t="str">
            <v>A</v>
          </cell>
          <cell r="C69">
            <v>1</v>
          </cell>
          <cell r="D69">
            <v>1412</v>
          </cell>
          <cell r="E69" t="str">
            <v xml:space="preserve">Glencore Serviços e Comércio                     </v>
          </cell>
          <cell r="F69">
            <v>90155.53</v>
          </cell>
          <cell r="G69">
            <v>90155.53</v>
          </cell>
          <cell r="H69">
            <v>90155.53</v>
          </cell>
          <cell r="I69">
            <v>90155.53</v>
          </cell>
        </row>
        <row r="70">
          <cell r="A70" t="str">
            <v>1.1.2.01.01.0321</v>
          </cell>
          <cell r="B70" t="str">
            <v>A</v>
          </cell>
          <cell r="C70">
            <v>1</v>
          </cell>
          <cell r="D70">
            <v>1418</v>
          </cell>
          <cell r="E70" t="str">
            <v xml:space="preserve">Amaggi &amp; LD Commodities Terminais                </v>
          </cell>
          <cell r="F70">
            <v>0</v>
          </cell>
          <cell r="G70">
            <v>90155.53</v>
          </cell>
          <cell r="H70">
            <v>90155.53</v>
          </cell>
          <cell r="I70">
            <v>0</v>
          </cell>
        </row>
        <row r="71">
          <cell r="A71" t="str">
            <v>1.1.2.01.01.0334</v>
          </cell>
          <cell r="B71" t="str">
            <v>A</v>
          </cell>
          <cell r="C71">
            <v>1</v>
          </cell>
          <cell r="D71">
            <v>1462</v>
          </cell>
          <cell r="E71" t="str">
            <v xml:space="preserve">Fertilizantes Tocantins Ltda                     </v>
          </cell>
          <cell r="F71">
            <v>132543.42000000001</v>
          </cell>
          <cell r="G71">
            <v>16715.25</v>
          </cell>
          <cell r="H71">
            <v>0</v>
          </cell>
          <cell r="I71">
            <v>149258.67000000001</v>
          </cell>
        </row>
        <row r="72">
          <cell r="A72" t="str">
            <v>1.1.2.01.01.0342</v>
          </cell>
          <cell r="B72" t="str">
            <v>A</v>
          </cell>
          <cell r="C72">
            <v>1</v>
          </cell>
          <cell r="D72">
            <v>1497</v>
          </cell>
          <cell r="E72" t="str">
            <v xml:space="preserve">Brasbunker Participações S.A                     </v>
          </cell>
          <cell r="F72">
            <v>6742.2</v>
          </cell>
          <cell r="G72">
            <v>6979</v>
          </cell>
          <cell r="H72">
            <v>6979</v>
          </cell>
          <cell r="I72">
            <v>6742.2</v>
          </cell>
        </row>
        <row r="73">
          <cell r="A73" t="str">
            <v>1.1.2.01.01.0363</v>
          </cell>
          <cell r="B73" t="str">
            <v>A</v>
          </cell>
          <cell r="C73">
            <v>1</v>
          </cell>
          <cell r="D73">
            <v>1541</v>
          </cell>
          <cell r="E73" t="str">
            <v xml:space="preserve">Transrio Transporte e Logistica                  </v>
          </cell>
          <cell r="F73">
            <v>0</v>
          </cell>
          <cell r="G73">
            <v>1236.24</v>
          </cell>
          <cell r="H73">
            <v>1236.24</v>
          </cell>
          <cell r="I73">
            <v>0</v>
          </cell>
        </row>
        <row r="74">
          <cell r="A74" t="str">
            <v>1.1.2.01.01.0375</v>
          </cell>
          <cell r="B74" t="str">
            <v>A</v>
          </cell>
          <cell r="C74">
            <v>1</v>
          </cell>
          <cell r="D74">
            <v>1568</v>
          </cell>
          <cell r="E74" t="str">
            <v xml:space="preserve">Gem Shipping Ltda                                </v>
          </cell>
          <cell r="F74">
            <v>10641.67</v>
          </cell>
          <cell r="G74">
            <v>7623.31</v>
          </cell>
          <cell r="H74">
            <v>18264.98</v>
          </cell>
          <cell r="I74">
            <v>0</v>
          </cell>
        </row>
        <row r="75">
          <cell r="A75" t="str">
            <v>1.1.2.01.01.0376</v>
          </cell>
          <cell r="B75" t="str">
            <v>A</v>
          </cell>
          <cell r="C75">
            <v>1</v>
          </cell>
          <cell r="D75">
            <v>1571</v>
          </cell>
          <cell r="E75" t="str">
            <v xml:space="preserve">Peninsula Norte Fertilizantes                    </v>
          </cell>
          <cell r="F75">
            <v>61793.06</v>
          </cell>
          <cell r="G75">
            <v>284181.92</v>
          </cell>
          <cell r="H75">
            <v>268025.37</v>
          </cell>
          <cell r="I75">
            <v>77949.61</v>
          </cell>
        </row>
        <row r="76">
          <cell r="A76" t="str">
            <v>1.1.2.01.01.0391</v>
          </cell>
          <cell r="B76" t="str">
            <v>A</v>
          </cell>
          <cell r="C76">
            <v>1</v>
          </cell>
          <cell r="D76">
            <v>1641</v>
          </cell>
          <cell r="E76" t="str">
            <v xml:space="preserve">Ale Combustiveis                                 </v>
          </cell>
          <cell r="F76">
            <v>76037.789999999994</v>
          </cell>
          <cell r="G76">
            <v>114909.99</v>
          </cell>
          <cell r="H76">
            <v>129943.95</v>
          </cell>
          <cell r="I76">
            <v>61003.83</v>
          </cell>
        </row>
        <row r="77">
          <cell r="A77" t="str">
            <v>1.1.2.01.01.0394</v>
          </cell>
          <cell r="B77" t="str">
            <v>A</v>
          </cell>
          <cell r="C77">
            <v>1</v>
          </cell>
          <cell r="D77">
            <v>1655</v>
          </cell>
          <cell r="E77" t="str">
            <v xml:space="preserve">Alphamar Agência Marítima Ltda                   </v>
          </cell>
          <cell r="F77">
            <v>176143.92</v>
          </cell>
          <cell r="G77">
            <v>377570.77</v>
          </cell>
          <cell r="H77">
            <v>536891.92000000004</v>
          </cell>
          <cell r="I77">
            <v>16822.77</v>
          </cell>
        </row>
        <row r="78">
          <cell r="A78" t="str">
            <v>1.1.2.01.01.0395</v>
          </cell>
          <cell r="B78" t="str">
            <v>A</v>
          </cell>
          <cell r="C78">
            <v>1</v>
          </cell>
          <cell r="D78">
            <v>1656</v>
          </cell>
          <cell r="E78" t="str">
            <v xml:space="preserve">Rebras - Rio de Janeiro                          </v>
          </cell>
          <cell r="F78">
            <v>0</v>
          </cell>
          <cell r="G78">
            <v>6928.8</v>
          </cell>
          <cell r="H78">
            <v>0</v>
          </cell>
          <cell r="I78">
            <v>6928.8</v>
          </cell>
        </row>
        <row r="79">
          <cell r="A79" t="str">
            <v>1.1.2.01.01.0400</v>
          </cell>
          <cell r="B79" t="str">
            <v>A</v>
          </cell>
          <cell r="C79">
            <v>1</v>
          </cell>
          <cell r="D79">
            <v>1681</v>
          </cell>
          <cell r="E79" t="str">
            <v xml:space="preserve">Corredor Logistica e Infraestrutura              </v>
          </cell>
          <cell r="F79">
            <v>0</v>
          </cell>
          <cell r="G79">
            <v>592784.06000000006</v>
          </cell>
          <cell r="H79">
            <v>320568.90999999997</v>
          </cell>
          <cell r="I79">
            <v>272215.15000000002</v>
          </cell>
        </row>
        <row r="80">
          <cell r="A80" t="str">
            <v>1.1.2.01.01.0406</v>
          </cell>
          <cell r="B80" t="str">
            <v>A</v>
          </cell>
          <cell r="C80">
            <v>1</v>
          </cell>
          <cell r="D80">
            <v>1694</v>
          </cell>
          <cell r="E80" t="str">
            <v xml:space="preserve">Cargill Agricola                                 </v>
          </cell>
          <cell r="F80">
            <v>90882</v>
          </cell>
          <cell r="G80">
            <v>34433</v>
          </cell>
          <cell r="H80">
            <v>125315</v>
          </cell>
          <cell r="I80">
            <v>0</v>
          </cell>
        </row>
        <row r="81">
          <cell r="A81" t="str">
            <v>1.1.2.01.01.0408</v>
          </cell>
          <cell r="B81" t="str">
            <v>A</v>
          </cell>
          <cell r="C81">
            <v>1</v>
          </cell>
          <cell r="D81">
            <v>1705</v>
          </cell>
          <cell r="E81" t="str">
            <v xml:space="preserve">Los Grobo Ceagro do Brasil                       </v>
          </cell>
          <cell r="F81">
            <v>814.05</v>
          </cell>
          <cell r="G81">
            <v>0</v>
          </cell>
          <cell r="H81">
            <v>814.05</v>
          </cell>
          <cell r="I81">
            <v>0</v>
          </cell>
        </row>
        <row r="82">
          <cell r="A82" t="str">
            <v>1.1.2.01.01.0410</v>
          </cell>
          <cell r="B82" t="str">
            <v>A</v>
          </cell>
          <cell r="C82">
            <v>1</v>
          </cell>
          <cell r="D82">
            <v>1709</v>
          </cell>
          <cell r="E82" t="str">
            <v xml:space="preserve">Los Grobo - Filial Batavo                        </v>
          </cell>
          <cell r="F82">
            <v>165.06</v>
          </cell>
          <cell r="G82">
            <v>0</v>
          </cell>
          <cell r="H82">
            <v>165.06</v>
          </cell>
          <cell r="I82">
            <v>0</v>
          </cell>
        </row>
        <row r="83">
          <cell r="A83" t="str">
            <v>1.1.2.01.01.0412</v>
          </cell>
          <cell r="B83" t="str">
            <v>A</v>
          </cell>
          <cell r="C83">
            <v>1</v>
          </cell>
          <cell r="D83">
            <v>1711</v>
          </cell>
          <cell r="E83" t="str">
            <v xml:space="preserve">Los Grobo - Produção Batavo                      </v>
          </cell>
          <cell r="F83">
            <v>364.5</v>
          </cell>
          <cell r="G83">
            <v>0</v>
          </cell>
          <cell r="H83">
            <v>364.5</v>
          </cell>
          <cell r="I83">
            <v>0</v>
          </cell>
        </row>
        <row r="84">
          <cell r="A84" t="str">
            <v>1.1.2.01.01.0413</v>
          </cell>
          <cell r="B84" t="str">
            <v>A</v>
          </cell>
          <cell r="C84">
            <v>1</v>
          </cell>
          <cell r="D84">
            <v>1712</v>
          </cell>
          <cell r="E84" t="str">
            <v xml:space="preserve">Los Grobo - Filial Querencia                     </v>
          </cell>
          <cell r="F84">
            <v>364.5</v>
          </cell>
          <cell r="G84">
            <v>0</v>
          </cell>
          <cell r="H84">
            <v>364.5</v>
          </cell>
          <cell r="I84">
            <v>0</v>
          </cell>
        </row>
        <row r="85">
          <cell r="A85" t="str">
            <v>1.1.2.01.01.0414</v>
          </cell>
          <cell r="B85" t="str">
            <v>A</v>
          </cell>
          <cell r="C85">
            <v>1</v>
          </cell>
          <cell r="D85">
            <v>1713</v>
          </cell>
          <cell r="E85" t="str">
            <v xml:space="preserve">Los Grobo - Produção Faz.Santo Isidoro           </v>
          </cell>
          <cell r="F85">
            <v>121.5</v>
          </cell>
          <cell r="G85">
            <v>0</v>
          </cell>
          <cell r="H85">
            <v>121.5</v>
          </cell>
          <cell r="I85">
            <v>0</v>
          </cell>
        </row>
        <row r="86">
          <cell r="A86" t="str">
            <v>1.1.2.01.01.0418</v>
          </cell>
          <cell r="B86" t="str">
            <v>A</v>
          </cell>
          <cell r="C86">
            <v>1</v>
          </cell>
          <cell r="D86">
            <v>1726</v>
          </cell>
          <cell r="E86" t="str">
            <v xml:space="preserve">Los Grobo - Sambaiba                             </v>
          </cell>
          <cell r="F86">
            <v>3932.37</v>
          </cell>
          <cell r="G86">
            <v>0</v>
          </cell>
          <cell r="H86">
            <v>3932.37</v>
          </cell>
          <cell r="I86">
            <v>0</v>
          </cell>
        </row>
        <row r="87">
          <cell r="A87" t="str">
            <v>1.1.2.01.01.0423</v>
          </cell>
          <cell r="B87" t="str">
            <v>A</v>
          </cell>
          <cell r="C87">
            <v>1</v>
          </cell>
          <cell r="D87">
            <v>1736</v>
          </cell>
          <cell r="E87" t="str">
            <v xml:space="preserve">CIMAR - Cimentos do Maranhão S.A.                </v>
          </cell>
          <cell r="F87">
            <v>270446.07</v>
          </cell>
          <cell r="G87">
            <v>286661.61</v>
          </cell>
          <cell r="H87">
            <v>270446.07</v>
          </cell>
          <cell r="I87">
            <v>286661.61</v>
          </cell>
        </row>
        <row r="88">
          <cell r="A88" t="str">
            <v>1.1.2.01.01.0428</v>
          </cell>
          <cell r="B88" t="str">
            <v>A</v>
          </cell>
          <cell r="C88">
            <v>1</v>
          </cell>
          <cell r="D88">
            <v>1755</v>
          </cell>
          <cell r="E88" t="str">
            <v xml:space="preserve">4M Construções e Incorporações                   </v>
          </cell>
          <cell r="F88">
            <v>3796.71</v>
          </cell>
          <cell r="G88">
            <v>3796.71</v>
          </cell>
          <cell r="H88">
            <v>3796.71</v>
          </cell>
          <cell r="I88">
            <v>3796.71</v>
          </cell>
        </row>
        <row r="89">
          <cell r="A89" t="str">
            <v>1.1.2.01.01.0436</v>
          </cell>
          <cell r="B89" t="str">
            <v>A</v>
          </cell>
          <cell r="C89">
            <v>1</v>
          </cell>
          <cell r="D89">
            <v>1763</v>
          </cell>
          <cell r="E89" t="str">
            <v xml:space="preserve">ADM Brasil Ltda                                  </v>
          </cell>
          <cell r="F89">
            <v>169996.72</v>
          </cell>
          <cell r="G89">
            <v>0</v>
          </cell>
          <cell r="H89">
            <v>169996.72</v>
          </cell>
          <cell r="I89">
            <v>0</v>
          </cell>
        </row>
        <row r="90">
          <cell r="A90" t="str">
            <v>1.1.2.01.01.0440</v>
          </cell>
          <cell r="B90" t="str">
            <v>A</v>
          </cell>
          <cell r="C90">
            <v>1</v>
          </cell>
          <cell r="D90">
            <v>1774</v>
          </cell>
          <cell r="E90" t="str">
            <v xml:space="preserve">Amaggi &amp; LD Commodities S.A.                     </v>
          </cell>
          <cell r="F90">
            <v>0</v>
          </cell>
          <cell r="G90">
            <v>244742</v>
          </cell>
          <cell r="H90">
            <v>71000</v>
          </cell>
          <cell r="I90">
            <v>173742</v>
          </cell>
        </row>
        <row r="91">
          <cell r="A91" t="str">
            <v>1.1.2.01.01.0482</v>
          </cell>
          <cell r="B91" t="str">
            <v>A</v>
          </cell>
          <cell r="C91">
            <v>1</v>
          </cell>
          <cell r="D91">
            <v>1868</v>
          </cell>
          <cell r="E91" t="str">
            <v xml:space="preserve">Suzano Papel e Celulose                          </v>
          </cell>
          <cell r="F91">
            <v>1163309.77</v>
          </cell>
          <cell r="G91">
            <v>1163309.77</v>
          </cell>
          <cell r="H91">
            <v>1163309.77</v>
          </cell>
          <cell r="I91">
            <v>1163309.77</v>
          </cell>
        </row>
        <row r="92">
          <cell r="A92" t="str">
            <v>1.1.2.01.01.0489</v>
          </cell>
          <cell r="B92" t="str">
            <v>A</v>
          </cell>
          <cell r="C92">
            <v>1</v>
          </cell>
          <cell r="D92">
            <v>1881</v>
          </cell>
          <cell r="E92" t="str">
            <v xml:space="preserve">TOTAL DISTRIBUIDORA S.A                          </v>
          </cell>
          <cell r="F92">
            <v>6213.59</v>
          </cell>
          <cell r="G92">
            <v>6213.59</v>
          </cell>
          <cell r="H92">
            <v>6213.59</v>
          </cell>
          <cell r="I92">
            <v>6213.59</v>
          </cell>
        </row>
        <row r="93">
          <cell r="A93" t="str">
            <v>1.1.2.01.01.0490</v>
          </cell>
          <cell r="B93" t="str">
            <v>A</v>
          </cell>
          <cell r="C93">
            <v>1</v>
          </cell>
          <cell r="D93">
            <v>1894</v>
          </cell>
          <cell r="E93" t="str">
            <v xml:space="preserve">Agencia Maritima Cargonave                       </v>
          </cell>
          <cell r="F93">
            <v>151049.5</v>
          </cell>
          <cell r="G93">
            <v>364230.7</v>
          </cell>
          <cell r="H93">
            <v>326863.96000000002</v>
          </cell>
          <cell r="I93">
            <v>188416.24</v>
          </cell>
        </row>
        <row r="94">
          <cell r="A94" t="str">
            <v>1.1.2.01.01.0500</v>
          </cell>
          <cell r="B94" t="str">
            <v>A</v>
          </cell>
          <cell r="C94">
            <v>1</v>
          </cell>
          <cell r="D94">
            <v>1934</v>
          </cell>
          <cell r="E94" t="str">
            <v xml:space="preserve">Aroma &amp; Sabor Alimentos Ltda - ME                </v>
          </cell>
          <cell r="F94">
            <v>25919.68</v>
          </cell>
          <cell r="G94">
            <v>12959.84</v>
          </cell>
          <cell r="H94">
            <v>25919.68</v>
          </cell>
          <cell r="I94">
            <v>12959.84</v>
          </cell>
        </row>
        <row r="95">
          <cell r="A95" t="str">
            <v>1.1.2.01.01.0503</v>
          </cell>
          <cell r="B95" t="str">
            <v>A</v>
          </cell>
          <cell r="C95">
            <v>1</v>
          </cell>
          <cell r="D95">
            <v>1939</v>
          </cell>
          <cell r="E95" t="str">
            <v xml:space="preserve">Terminal Quimico de Aratu S/A Tequimar           </v>
          </cell>
          <cell r="F95">
            <v>44179.43</v>
          </cell>
          <cell r="G95">
            <v>43923.86</v>
          </cell>
          <cell r="H95">
            <v>47200.67</v>
          </cell>
          <cell r="I95">
            <v>40902.620000000003</v>
          </cell>
        </row>
        <row r="96">
          <cell r="A96" t="str">
            <v>1.1.2.01.01.0512</v>
          </cell>
          <cell r="B96" t="str">
            <v>A</v>
          </cell>
          <cell r="C96">
            <v>1</v>
          </cell>
          <cell r="D96">
            <v>1975</v>
          </cell>
          <cell r="E96" t="str">
            <v xml:space="preserve">Mosaic Fertilizantes do Brasil LTDA              </v>
          </cell>
          <cell r="F96">
            <v>133.36000000000001</v>
          </cell>
          <cell r="G96">
            <v>0</v>
          </cell>
          <cell r="H96">
            <v>133.36000000000001</v>
          </cell>
          <cell r="I96">
            <v>0</v>
          </cell>
        </row>
        <row r="97">
          <cell r="A97" t="str">
            <v>1.1.2.01.01.0521</v>
          </cell>
          <cell r="B97" t="str">
            <v>A</v>
          </cell>
          <cell r="C97">
            <v>1</v>
          </cell>
          <cell r="D97">
            <v>2024</v>
          </cell>
          <cell r="E97" t="str">
            <v xml:space="preserve">Ebes Engenharia Ltda                             </v>
          </cell>
          <cell r="F97">
            <v>0</v>
          </cell>
          <cell r="G97">
            <v>48.32</v>
          </cell>
          <cell r="H97">
            <v>48.32</v>
          </cell>
          <cell r="I97">
            <v>0</v>
          </cell>
        </row>
        <row r="98">
          <cell r="A98" t="str">
            <v>1.1.2.01.01.0528</v>
          </cell>
          <cell r="B98" t="str">
            <v>A</v>
          </cell>
          <cell r="C98">
            <v>1</v>
          </cell>
          <cell r="D98">
            <v>2055</v>
          </cell>
          <cell r="E98" t="str">
            <v xml:space="preserve">Associação dos Práticos do MA - APEM             </v>
          </cell>
          <cell r="F98">
            <v>13321.41</v>
          </cell>
          <cell r="G98">
            <v>22213.26</v>
          </cell>
          <cell r="H98">
            <v>22213.26</v>
          </cell>
          <cell r="I98">
            <v>13321.41</v>
          </cell>
        </row>
        <row r="99">
          <cell r="A99" t="str">
            <v>1.1.2.01.01.0529</v>
          </cell>
          <cell r="B99" t="str">
            <v>A</v>
          </cell>
          <cell r="C99">
            <v>1</v>
          </cell>
          <cell r="D99">
            <v>2056</v>
          </cell>
          <cell r="E99" t="str">
            <v xml:space="preserve">Assoc. de Posto de Taxi Ponta da Espera          </v>
          </cell>
          <cell r="F99">
            <v>455.19</v>
          </cell>
          <cell r="G99">
            <v>455.19</v>
          </cell>
          <cell r="H99">
            <v>455.19</v>
          </cell>
          <cell r="I99">
            <v>455.19</v>
          </cell>
        </row>
        <row r="100">
          <cell r="A100" t="str">
            <v>1.1.2.01.01.0545</v>
          </cell>
          <cell r="B100" t="str">
            <v>A</v>
          </cell>
          <cell r="C100">
            <v>1</v>
          </cell>
          <cell r="D100">
            <v>2111</v>
          </cell>
          <cell r="E100" t="str">
            <v xml:space="preserve">Mic Tecnologia da Informação Ltda                </v>
          </cell>
          <cell r="F100">
            <v>525.09</v>
          </cell>
          <cell r="G100">
            <v>1751.13</v>
          </cell>
          <cell r="H100">
            <v>1751.13</v>
          </cell>
          <cell r="I100">
            <v>525.09</v>
          </cell>
        </row>
        <row r="101">
          <cell r="A101" t="str">
            <v>1.1.2.01.01.0553</v>
          </cell>
          <cell r="B101" t="str">
            <v>A</v>
          </cell>
          <cell r="C101">
            <v>1</v>
          </cell>
          <cell r="D101">
            <v>2145</v>
          </cell>
          <cell r="E101" t="str">
            <v xml:space="preserve">Assoc. do Posto de Taxi do Itaqui                </v>
          </cell>
          <cell r="F101">
            <v>451.16</v>
          </cell>
          <cell r="G101">
            <v>494.9</v>
          </cell>
          <cell r="H101">
            <v>451.16</v>
          </cell>
          <cell r="I101">
            <v>494.9</v>
          </cell>
        </row>
        <row r="102">
          <cell r="A102" t="str">
            <v>1.1.2.01.01.0559</v>
          </cell>
          <cell r="B102" t="str">
            <v>A</v>
          </cell>
          <cell r="C102">
            <v>1</v>
          </cell>
          <cell r="D102">
            <v>2163</v>
          </cell>
          <cell r="E102" t="str">
            <v xml:space="preserve">Unimar Agenciamentos Marítimos                   </v>
          </cell>
          <cell r="F102">
            <v>10498.74</v>
          </cell>
          <cell r="G102">
            <v>2511.5300000000002</v>
          </cell>
          <cell r="H102">
            <v>12963.3</v>
          </cell>
          <cell r="I102">
            <v>46.97</v>
          </cell>
        </row>
        <row r="103">
          <cell r="A103" t="str">
            <v>1.1.2.01.01.0570</v>
          </cell>
          <cell r="B103" t="str">
            <v>A</v>
          </cell>
          <cell r="C103">
            <v>1</v>
          </cell>
          <cell r="D103">
            <v>2186</v>
          </cell>
          <cell r="E103" t="str">
            <v xml:space="preserve">Ipiranga S.A                                     </v>
          </cell>
          <cell r="F103">
            <v>52029.67</v>
          </cell>
          <cell r="G103">
            <v>52029.67</v>
          </cell>
          <cell r="H103">
            <v>52029.67</v>
          </cell>
          <cell r="I103">
            <v>52029.67</v>
          </cell>
        </row>
        <row r="104">
          <cell r="A104" t="str">
            <v>1.1.2.01.01.0576</v>
          </cell>
          <cell r="B104" t="str">
            <v>A</v>
          </cell>
          <cell r="C104">
            <v>1</v>
          </cell>
          <cell r="D104">
            <v>2207</v>
          </cell>
          <cell r="E104" t="str">
            <v xml:space="preserve">CHS Agronegocio - Ind. e Comercio Ltda           </v>
          </cell>
          <cell r="F104">
            <v>0</v>
          </cell>
          <cell r="G104">
            <v>163053</v>
          </cell>
          <cell r="H104">
            <v>163053</v>
          </cell>
          <cell r="I104">
            <v>0</v>
          </cell>
        </row>
        <row r="105">
          <cell r="A105" t="str">
            <v>1.1.2.01.01.0578</v>
          </cell>
          <cell r="B105" t="str">
            <v>A</v>
          </cell>
          <cell r="C105">
            <v>1</v>
          </cell>
          <cell r="D105">
            <v>2224</v>
          </cell>
          <cell r="E105" t="str">
            <v xml:space="preserve">Glencore Serviços S.A                            </v>
          </cell>
          <cell r="F105">
            <v>298847.59000000003</v>
          </cell>
          <cell r="G105">
            <v>387345</v>
          </cell>
          <cell r="H105">
            <v>298847.59000000003</v>
          </cell>
          <cell r="I105">
            <v>387345</v>
          </cell>
        </row>
        <row r="106">
          <cell r="A106" t="str">
            <v>1.1.2.01.01.0579</v>
          </cell>
          <cell r="B106" t="str">
            <v>A</v>
          </cell>
          <cell r="C106">
            <v>1</v>
          </cell>
          <cell r="D106">
            <v>2225</v>
          </cell>
          <cell r="E106" t="str">
            <v xml:space="preserve">Maxtec                                           </v>
          </cell>
          <cell r="F106">
            <v>239.6</v>
          </cell>
          <cell r="G106">
            <v>2145.96</v>
          </cell>
          <cell r="H106">
            <v>2385.56</v>
          </cell>
          <cell r="I106">
            <v>0</v>
          </cell>
        </row>
        <row r="107">
          <cell r="A107" t="str">
            <v>1.1.2.01.01.0581</v>
          </cell>
          <cell r="B107" t="str">
            <v>A</v>
          </cell>
          <cell r="C107">
            <v>1</v>
          </cell>
          <cell r="D107">
            <v>2227</v>
          </cell>
          <cell r="E107" t="str">
            <v xml:space="preserve">Tequimar                                         </v>
          </cell>
          <cell r="F107">
            <v>3072.61</v>
          </cell>
          <cell r="G107">
            <v>3072.61</v>
          </cell>
          <cell r="H107">
            <v>3072.61</v>
          </cell>
          <cell r="I107">
            <v>3072.61</v>
          </cell>
        </row>
        <row r="108">
          <cell r="A108" t="str">
            <v>1.1.2.01.01.0582</v>
          </cell>
          <cell r="B108" t="str">
            <v>A</v>
          </cell>
          <cell r="C108">
            <v>1</v>
          </cell>
          <cell r="D108">
            <v>2228</v>
          </cell>
          <cell r="E108" t="str">
            <v xml:space="preserve">Amaggi &amp; LD Commodities Term. Portuarios         </v>
          </cell>
          <cell r="F108">
            <v>0</v>
          </cell>
          <cell r="G108">
            <v>826846.14</v>
          </cell>
          <cell r="H108">
            <v>460598</v>
          </cell>
          <cell r="I108">
            <v>366248.14</v>
          </cell>
        </row>
        <row r="109">
          <cell r="A109" t="str">
            <v>1.1.2.01.01.0583</v>
          </cell>
          <cell r="B109" t="str">
            <v>A</v>
          </cell>
          <cell r="C109">
            <v>1</v>
          </cell>
          <cell r="D109">
            <v>2231</v>
          </cell>
          <cell r="E109" t="str">
            <v xml:space="preserve">Serveporto Agencia Maritima - Bacarena           </v>
          </cell>
          <cell r="F109">
            <v>165000</v>
          </cell>
          <cell r="G109">
            <v>0</v>
          </cell>
          <cell r="H109">
            <v>0</v>
          </cell>
          <cell r="I109">
            <v>165000</v>
          </cell>
        </row>
        <row r="110">
          <cell r="A110" t="str">
            <v>1.1.2.01.01.0585</v>
          </cell>
          <cell r="B110" t="str">
            <v>A</v>
          </cell>
          <cell r="C110">
            <v>1</v>
          </cell>
          <cell r="D110">
            <v>2234</v>
          </cell>
          <cell r="E110" t="str">
            <v xml:space="preserve">Abengoa Construção Brasil Ltda                   </v>
          </cell>
          <cell r="F110">
            <v>0</v>
          </cell>
          <cell r="G110">
            <v>2</v>
          </cell>
          <cell r="H110">
            <v>2</v>
          </cell>
          <cell r="I110">
            <v>0</v>
          </cell>
        </row>
        <row r="111">
          <cell r="A111" t="str">
            <v>1.1.2.01.01.0587</v>
          </cell>
          <cell r="B111" t="str">
            <v>A</v>
          </cell>
          <cell r="C111">
            <v>1</v>
          </cell>
          <cell r="D111">
            <v>2236</v>
          </cell>
          <cell r="E111" t="str">
            <v xml:space="preserve">Vitória Center Shipping Ltda                     </v>
          </cell>
          <cell r="F111">
            <v>0</v>
          </cell>
          <cell r="G111">
            <v>281.82</v>
          </cell>
          <cell r="H111">
            <v>281.82</v>
          </cell>
          <cell r="I111">
            <v>0</v>
          </cell>
        </row>
        <row r="112">
          <cell r="A112" t="str">
            <v>1.1.2.01.01.0589</v>
          </cell>
          <cell r="B112" t="str">
            <v>A</v>
          </cell>
          <cell r="C112">
            <v>1</v>
          </cell>
          <cell r="D112">
            <v>2244</v>
          </cell>
          <cell r="E112" t="str">
            <v xml:space="preserve">Banco do Brasil                                  </v>
          </cell>
          <cell r="F112">
            <v>288.13</v>
          </cell>
          <cell r="G112">
            <v>0</v>
          </cell>
          <cell r="H112">
            <v>0</v>
          </cell>
          <cell r="I112">
            <v>288.13</v>
          </cell>
        </row>
        <row r="113">
          <cell r="A113" t="str">
            <v>1.1.2.01.01.0598</v>
          </cell>
          <cell r="B113" t="str">
            <v>A</v>
          </cell>
          <cell r="C113">
            <v>1</v>
          </cell>
          <cell r="D113">
            <v>2276</v>
          </cell>
          <cell r="E113" t="str">
            <v xml:space="preserve">Telefônica Brasil S.A.                           </v>
          </cell>
          <cell r="F113">
            <v>3417.62</v>
          </cell>
          <cell r="G113">
            <v>3674.24</v>
          </cell>
          <cell r="H113">
            <v>3349.52</v>
          </cell>
          <cell r="I113">
            <v>3742.34</v>
          </cell>
        </row>
        <row r="114">
          <cell r="A114" t="str">
            <v>1.1.2.01.01.0599</v>
          </cell>
          <cell r="B114" t="str">
            <v>A</v>
          </cell>
          <cell r="C114">
            <v>1</v>
          </cell>
          <cell r="D114">
            <v>2278</v>
          </cell>
          <cell r="E114" t="str">
            <v xml:space="preserve">Wilhelmsen Ships  - São Luís                     </v>
          </cell>
          <cell r="F114">
            <v>91215.1</v>
          </cell>
          <cell r="G114">
            <v>212883.67</v>
          </cell>
          <cell r="H114">
            <v>91215.1</v>
          </cell>
          <cell r="I114">
            <v>212883.67</v>
          </cell>
        </row>
        <row r="115">
          <cell r="A115" t="str">
            <v>1.1.2.01.01.0600</v>
          </cell>
          <cell r="B115" t="str">
            <v>A</v>
          </cell>
          <cell r="C115">
            <v>1</v>
          </cell>
          <cell r="D115">
            <v>2279</v>
          </cell>
          <cell r="E115" t="str">
            <v xml:space="preserve">Agrex do Brasil S.A - Faz. Curitiba              </v>
          </cell>
          <cell r="F115">
            <v>607.5</v>
          </cell>
          <cell r="G115">
            <v>0</v>
          </cell>
          <cell r="H115">
            <v>607.5</v>
          </cell>
          <cell r="I115">
            <v>0</v>
          </cell>
        </row>
        <row r="116">
          <cell r="A116" t="str">
            <v>1.1.2.01.01.0608</v>
          </cell>
          <cell r="B116" t="str">
            <v>A</v>
          </cell>
          <cell r="C116">
            <v>1</v>
          </cell>
          <cell r="D116">
            <v>2292</v>
          </cell>
          <cell r="E116" t="str">
            <v xml:space="preserve">FERTIMPORT S/A - São Luís                        </v>
          </cell>
          <cell r="F116">
            <v>0</v>
          </cell>
          <cell r="G116">
            <v>390696.01</v>
          </cell>
          <cell r="H116">
            <v>218153.45</v>
          </cell>
          <cell r="I116">
            <v>172542.56</v>
          </cell>
        </row>
        <row r="117">
          <cell r="A117" t="str">
            <v>1.1.2.01.01.0610</v>
          </cell>
          <cell r="B117" t="str">
            <v>A</v>
          </cell>
          <cell r="C117">
            <v>1</v>
          </cell>
          <cell r="D117">
            <v>2302</v>
          </cell>
          <cell r="E117" t="str">
            <v xml:space="preserve">G5 Soluções Logística e Transportes              </v>
          </cell>
          <cell r="F117">
            <v>0</v>
          </cell>
          <cell r="G117">
            <v>660.96</v>
          </cell>
          <cell r="H117">
            <v>660.96</v>
          </cell>
          <cell r="I117">
            <v>0</v>
          </cell>
        </row>
        <row r="118">
          <cell r="A118" t="str">
            <v>1.1.2.01.01.0611</v>
          </cell>
          <cell r="B118" t="str">
            <v>A</v>
          </cell>
          <cell r="C118">
            <v>1</v>
          </cell>
          <cell r="D118">
            <v>2307</v>
          </cell>
          <cell r="E118" t="str">
            <v xml:space="preserve">Bunge Alimentos S.A                              </v>
          </cell>
          <cell r="F118">
            <v>68997.61</v>
          </cell>
          <cell r="G118">
            <v>614747.64</v>
          </cell>
          <cell r="H118">
            <v>0</v>
          </cell>
          <cell r="I118">
            <v>683745.25</v>
          </cell>
        </row>
        <row r="119">
          <cell r="A119" t="str">
            <v>1.1.2.01.01.0627</v>
          </cell>
          <cell r="B119" t="str">
            <v>A</v>
          </cell>
          <cell r="C119">
            <v>1</v>
          </cell>
          <cell r="D119">
            <v>2368</v>
          </cell>
          <cell r="E119" t="str">
            <v xml:space="preserve">Glenda de Lourdes F.dos Santos-Me                </v>
          </cell>
          <cell r="F119">
            <v>7662.93</v>
          </cell>
          <cell r="G119">
            <v>2554.31</v>
          </cell>
          <cell r="H119">
            <v>2554.31</v>
          </cell>
          <cell r="I119">
            <v>7662.93</v>
          </cell>
        </row>
        <row r="120">
          <cell r="A120" t="str">
            <v>1.1.2.01.01.0628</v>
          </cell>
          <cell r="B120" t="str">
            <v>A</v>
          </cell>
          <cell r="C120">
            <v>1</v>
          </cell>
          <cell r="D120">
            <v>2369</v>
          </cell>
          <cell r="E120" t="str">
            <v xml:space="preserve">Ribeirão S.A - São Luís                          </v>
          </cell>
          <cell r="F120">
            <v>0</v>
          </cell>
          <cell r="G120">
            <v>38641.26</v>
          </cell>
          <cell r="H120">
            <v>38641.26</v>
          </cell>
          <cell r="I120">
            <v>0</v>
          </cell>
        </row>
        <row r="121">
          <cell r="A121" t="str">
            <v>1.1.2.01.01.0632</v>
          </cell>
          <cell r="B121" t="str">
            <v>A</v>
          </cell>
          <cell r="C121">
            <v>1</v>
          </cell>
          <cell r="D121">
            <v>2378</v>
          </cell>
          <cell r="E121" t="str">
            <v xml:space="preserve">Temape - Terminais Marítimos Pernambuco          </v>
          </cell>
          <cell r="F121">
            <v>9135.91</v>
          </cell>
          <cell r="G121">
            <v>17527.22</v>
          </cell>
          <cell r="H121">
            <v>22646.47</v>
          </cell>
          <cell r="I121">
            <v>4016.66</v>
          </cell>
        </row>
        <row r="122">
          <cell r="A122" t="str">
            <v>1.1.2.01.01.0633</v>
          </cell>
          <cell r="B122" t="str">
            <v>A</v>
          </cell>
          <cell r="C122">
            <v>1</v>
          </cell>
          <cell r="D122">
            <v>2379</v>
          </cell>
          <cell r="E122" t="str">
            <v xml:space="preserve">SP Ind. e Dist. de Petróleo Ltda                 </v>
          </cell>
          <cell r="F122">
            <v>61550.59</v>
          </cell>
          <cell r="G122">
            <v>65452.49</v>
          </cell>
          <cell r="H122">
            <v>99606.080000000002</v>
          </cell>
          <cell r="I122">
            <v>27397</v>
          </cell>
        </row>
        <row r="123">
          <cell r="A123" t="str">
            <v>1.1.2.01.01.0634</v>
          </cell>
          <cell r="B123" t="str">
            <v>A</v>
          </cell>
          <cell r="C123">
            <v>1</v>
          </cell>
          <cell r="D123">
            <v>2380</v>
          </cell>
          <cell r="E123" t="str">
            <v xml:space="preserve">Distribuidora Tabocão Ltda - SLZ                 </v>
          </cell>
          <cell r="F123">
            <v>1576.08</v>
          </cell>
          <cell r="G123">
            <v>518.99</v>
          </cell>
          <cell r="H123">
            <v>1576.08</v>
          </cell>
          <cell r="I123">
            <v>518.99</v>
          </cell>
        </row>
        <row r="124">
          <cell r="A124" t="str">
            <v>1.1.2.01.01.0635</v>
          </cell>
          <cell r="B124" t="str">
            <v>A</v>
          </cell>
          <cell r="C124">
            <v>1</v>
          </cell>
          <cell r="D124">
            <v>2381</v>
          </cell>
          <cell r="E124" t="str">
            <v xml:space="preserve">Dislub Combustíveis Ltda                         </v>
          </cell>
          <cell r="F124">
            <v>8094.58</v>
          </cell>
          <cell r="G124">
            <v>14645.28</v>
          </cell>
          <cell r="H124">
            <v>18919.060000000001</v>
          </cell>
          <cell r="I124">
            <v>3820.8</v>
          </cell>
        </row>
        <row r="125">
          <cell r="A125" t="str">
            <v>1.1.2.01.01.0643</v>
          </cell>
          <cell r="B125" t="str">
            <v>A</v>
          </cell>
          <cell r="C125">
            <v>1</v>
          </cell>
          <cell r="D125">
            <v>2405</v>
          </cell>
          <cell r="E125" t="str">
            <v xml:space="preserve">Agrex do Brasil - Com. Porto Nacional            </v>
          </cell>
          <cell r="F125">
            <v>1094.83</v>
          </cell>
          <cell r="G125">
            <v>0</v>
          </cell>
          <cell r="H125">
            <v>1094.83</v>
          </cell>
          <cell r="I125">
            <v>0</v>
          </cell>
        </row>
        <row r="126">
          <cell r="A126" t="str">
            <v>1.1.2.01.01.0657</v>
          </cell>
          <cell r="B126" t="str">
            <v>A</v>
          </cell>
          <cell r="C126">
            <v>1</v>
          </cell>
          <cell r="D126">
            <v>2441</v>
          </cell>
          <cell r="E126" t="str">
            <v xml:space="preserve">Setta Combustíveis S/A                           </v>
          </cell>
          <cell r="F126">
            <v>4257.6400000000003</v>
          </cell>
          <cell r="G126">
            <v>9681.0400000000009</v>
          </cell>
          <cell r="H126">
            <v>11750.21</v>
          </cell>
          <cell r="I126">
            <v>2188.4699999999998</v>
          </cell>
        </row>
        <row r="127">
          <cell r="A127" t="str">
            <v>1.1.2.01.01.0668</v>
          </cell>
          <cell r="B127" t="str">
            <v>A</v>
          </cell>
          <cell r="C127">
            <v>1</v>
          </cell>
          <cell r="D127">
            <v>2499</v>
          </cell>
          <cell r="E127" t="str">
            <v xml:space="preserve">Agrex do Brasil - Araguacema/TO                  </v>
          </cell>
          <cell r="F127">
            <v>766.08</v>
          </cell>
          <cell r="G127">
            <v>0</v>
          </cell>
          <cell r="H127">
            <v>766.08</v>
          </cell>
          <cell r="I127">
            <v>0</v>
          </cell>
        </row>
        <row r="128">
          <cell r="A128" t="str">
            <v>1.1.2.01.01.0672</v>
          </cell>
          <cell r="B128" t="str">
            <v>A</v>
          </cell>
          <cell r="C128">
            <v>1</v>
          </cell>
          <cell r="D128">
            <v>2519</v>
          </cell>
          <cell r="E128" t="str">
            <v xml:space="preserve">Green Distribuidora de Petroleo Ltda             </v>
          </cell>
          <cell r="F128">
            <v>822.04</v>
          </cell>
          <cell r="G128">
            <v>1242.28</v>
          </cell>
          <cell r="H128">
            <v>1242.28</v>
          </cell>
          <cell r="I128">
            <v>822.04</v>
          </cell>
        </row>
        <row r="129">
          <cell r="A129" t="str">
            <v>1.1.2.01.01.0682</v>
          </cell>
          <cell r="B129" t="str">
            <v>A</v>
          </cell>
          <cell r="C129">
            <v>1</v>
          </cell>
          <cell r="D129">
            <v>2585</v>
          </cell>
          <cell r="E129" t="str">
            <v xml:space="preserve">VLI Multimodal                                   </v>
          </cell>
          <cell r="F129">
            <v>1297754.17</v>
          </cell>
          <cell r="G129">
            <v>1093003.1000000001</v>
          </cell>
          <cell r="H129">
            <v>1298904.22</v>
          </cell>
          <cell r="I129">
            <v>1091853.05</v>
          </cell>
        </row>
        <row r="130">
          <cell r="A130" t="str">
            <v>1.1.2.01.01.0685</v>
          </cell>
          <cell r="B130" t="str">
            <v>A</v>
          </cell>
          <cell r="C130">
            <v>1</v>
          </cell>
          <cell r="D130">
            <v>2622</v>
          </cell>
          <cell r="E130" t="str">
            <v xml:space="preserve">Big Pernil Lanches Ltda                          </v>
          </cell>
          <cell r="F130">
            <v>5980</v>
          </cell>
          <cell r="G130">
            <v>0</v>
          </cell>
          <cell r="H130">
            <v>5980</v>
          </cell>
          <cell r="I130">
            <v>0</v>
          </cell>
        </row>
        <row r="131">
          <cell r="A131" t="str">
            <v>1.1.2.01.01.0690</v>
          </cell>
          <cell r="B131" t="str">
            <v>A</v>
          </cell>
          <cell r="C131">
            <v>1</v>
          </cell>
          <cell r="D131">
            <v>2656</v>
          </cell>
          <cell r="E131" t="str">
            <v xml:space="preserve">São Paulo Três Locação de Torres                 </v>
          </cell>
          <cell r="F131">
            <v>5511.27</v>
          </cell>
          <cell r="G131">
            <v>5511.27</v>
          </cell>
          <cell r="H131">
            <v>5511.27</v>
          </cell>
          <cell r="I131">
            <v>5511.27</v>
          </cell>
        </row>
        <row r="132">
          <cell r="A132" t="str">
            <v>1.1.2.01.01.0696</v>
          </cell>
          <cell r="B132" t="str">
            <v>A</v>
          </cell>
          <cell r="C132">
            <v>1</v>
          </cell>
          <cell r="D132">
            <v>2673</v>
          </cell>
          <cell r="E132" t="str">
            <v xml:space="preserve">Transrio MTZ                                     </v>
          </cell>
          <cell r="F132">
            <v>2020.7</v>
          </cell>
          <cell r="G132">
            <v>2020.7</v>
          </cell>
          <cell r="H132">
            <v>2020.7</v>
          </cell>
          <cell r="I132">
            <v>2020.7</v>
          </cell>
        </row>
        <row r="133">
          <cell r="A133" t="str">
            <v>1.1.2.01.01.0697</v>
          </cell>
          <cell r="B133" t="str">
            <v>A</v>
          </cell>
          <cell r="C133">
            <v>1</v>
          </cell>
          <cell r="D133">
            <v>2674</v>
          </cell>
          <cell r="E133" t="str">
            <v xml:space="preserve">GDX Log Transportes                              </v>
          </cell>
          <cell r="F133">
            <v>998.3</v>
          </cell>
          <cell r="G133">
            <v>937.82</v>
          </cell>
          <cell r="H133">
            <v>1936.12</v>
          </cell>
          <cell r="I133">
            <v>0</v>
          </cell>
        </row>
        <row r="134">
          <cell r="A134" t="str">
            <v>1.1.2.01.01.0703</v>
          </cell>
          <cell r="B134" t="str">
            <v>A</v>
          </cell>
          <cell r="C134">
            <v>1</v>
          </cell>
          <cell r="D134">
            <v>2716</v>
          </cell>
          <cell r="E134" t="str">
            <v xml:space="preserve">Copersucar S.A.                                  </v>
          </cell>
          <cell r="F134">
            <v>61.62</v>
          </cell>
          <cell r="G134">
            <v>2886.3</v>
          </cell>
          <cell r="H134">
            <v>2889.5</v>
          </cell>
          <cell r="I134">
            <v>58.42</v>
          </cell>
        </row>
        <row r="135">
          <cell r="A135" t="str">
            <v>1.1.2.01.01.0704</v>
          </cell>
          <cell r="B135" t="str">
            <v>A</v>
          </cell>
          <cell r="C135">
            <v>1</v>
          </cell>
          <cell r="D135">
            <v>2724</v>
          </cell>
          <cell r="E135" t="str">
            <v xml:space="preserve">Pedro Yan Sá Pinto Alimentos -Me                 </v>
          </cell>
          <cell r="F135">
            <v>1684.33</v>
          </cell>
          <cell r="G135">
            <v>3548.89</v>
          </cell>
          <cell r="H135">
            <v>3548.89</v>
          </cell>
          <cell r="I135">
            <v>1684.33</v>
          </cell>
        </row>
        <row r="136">
          <cell r="A136" t="str">
            <v>1.1.2.01.01.0706</v>
          </cell>
          <cell r="B136" t="str">
            <v>A</v>
          </cell>
          <cell r="C136">
            <v>1</v>
          </cell>
          <cell r="D136">
            <v>2726</v>
          </cell>
          <cell r="E136" t="str">
            <v xml:space="preserve">Gavilon do Brasil                                </v>
          </cell>
          <cell r="F136">
            <v>74584.09</v>
          </cell>
          <cell r="G136">
            <v>65610</v>
          </cell>
          <cell r="H136">
            <v>115894.09</v>
          </cell>
          <cell r="I136">
            <v>24300</v>
          </cell>
        </row>
        <row r="137">
          <cell r="A137" t="str">
            <v>1.1.2.01.01.0707</v>
          </cell>
          <cell r="B137" t="str">
            <v>A</v>
          </cell>
          <cell r="C137">
            <v>1</v>
          </cell>
          <cell r="D137">
            <v>2738</v>
          </cell>
          <cell r="E137" t="str">
            <v xml:space="preserve">GAC Logística do Brasil Ltda                     </v>
          </cell>
          <cell r="F137">
            <v>87432.45</v>
          </cell>
          <cell r="G137">
            <v>79601.87</v>
          </cell>
          <cell r="H137">
            <v>167034.32</v>
          </cell>
          <cell r="I137">
            <v>0</v>
          </cell>
        </row>
        <row r="138">
          <cell r="A138" t="str">
            <v>1.1.2.01.01.0708</v>
          </cell>
          <cell r="B138" t="str">
            <v>A</v>
          </cell>
          <cell r="C138">
            <v>1</v>
          </cell>
          <cell r="D138">
            <v>2754</v>
          </cell>
          <cell r="E138" t="str">
            <v xml:space="preserve">Federal Distribuidora de Petróleo Ltda           </v>
          </cell>
          <cell r="F138">
            <v>3626.14</v>
          </cell>
          <cell r="G138">
            <v>7031.71</v>
          </cell>
          <cell r="H138">
            <v>8405.67</v>
          </cell>
          <cell r="I138">
            <v>2252.1799999999998</v>
          </cell>
        </row>
        <row r="139">
          <cell r="A139" t="str">
            <v>1.1.2.01.01.0712</v>
          </cell>
          <cell r="B139" t="str">
            <v>A</v>
          </cell>
          <cell r="C139">
            <v>1</v>
          </cell>
          <cell r="D139">
            <v>2782</v>
          </cell>
          <cell r="E139" t="str">
            <v xml:space="preserve">Novaagri Infraestrutura de Armazenagem           </v>
          </cell>
          <cell r="F139">
            <v>0</v>
          </cell>
          <cell r="G139">
            <v>161935.20000000001</v>
          </cell>
          <cell r="H139">
            <v>161935.20000000001</v>
          </cell>
          <cell r="I139">
            <v>0</v>
          </cell>
        </row>
        <row r="140">
          <cell r="A140" t="str">
            <v>1.1.2.01.01.0716</v>
          </cell>
          <cell r="B140" t="str">
            <v>A</v>
          </cell>
          <cell r="C140">
            <v>1</v>
          </cell>
          <cell r="D140">
            <v>2791</v>
          </cell>
          <cell r="E140" t="str">
            <v xml:space="preserve">Tequimar-Filial                                  </v>
          </cell>
          <cell r="F140">
            <v>236760.54</v>
          </cell>
          <cell r="G140">
            <v>230603.94</v>
          </cell>
          <cell r="H140">
            <v>315338.09999999998</v>
          </cell>
          <cell r="I140">
            <v>152026.38</v>
          </cell>
        </row>
        <row r="141">
          <cell r="A141" t="str">
            <v>1.1.2.01.01.0717</v>
          </cell>
          <cell r="B141" t="str">
            <v>A</v>
          </cell>
          <cell r="C141">
            <v>1</v>
          </cell>
          <cell r="D141">
            <v>2795</v>
          </cell>
          <cell r="E141" t="str">
            <v xml:space="preserve">VLI Multimodal S/A - Itaquí                      </v>
          </cell>
          <cell r="F141">
            <v>1150.05</v>
          </cell>
          <cell r="G141">
            <v>0</v>
          </cell>
          <cell r="H141">
            <v>0</v>
          </cell>
          <cell r="I141">
            <v>1150.05</v>
          </cell>
        </row>
        <row r="142">
          <cell r="A142" t="str">
            <v>1.1.2.01.01.0719</v>
          </cell>
          <cell r="B142" t="str">
            <v>A</v>
          </cell>
          <cell r="C142">
            <v>1</v>
          </cell>
          <cell r="D142">
            <v>2803</v>
          </cell>
          <cell r="E142" t="str">
            <v xml:space="preserve">Agrex do Brasil S/A - Faz. União                 </v>
          </cell>
          <cell r="F142">
            <v>291.60000000000002</v>
          </cell>
          <cell r="G142">
            <v>0</v>
          </cell>
          <cell r="H142">
            <v>291.60000000000002</v>
          </cell>
          <cell r="I142">
            <v>0</v>
          </cell>
        </row>
        <row r="143">
          <cell r="A143" t="str">
            <v>1.1.2.01.01.0727</v>
          </cell>
          <cell r="B143" t="str">
            <v>A</v>
          </cell>
          <cell r="C143">
            <v>1</v>
          </cell>
          <cell r="D143">
            <v>2846</v>
          </cell>
          <cell r="E143" t="str">
            <v xml:space="preserve">Machado Transportadora e Logistica               </v>
          </cell>
          <cell r="F143">
            <v>786.17</v>
          </cell>
          <cell r="G143">
            <v>1058.22</v>
          </cell>
          <cell r="H143">
            <v>982.01</v>
          </cell>
          <cell r="I143">
            <v>862.38</v>
          </cell>
        </row>
        <row r="144">
          <cell r="A144" t="str">
            <v>1.1.2.01.01.0728</v>
          </cell>
          <cell r="B144" t="str">
            <v>A</v>
          </cell>
          <cell r="C144">
            <v>1</v>
          </cell>
          <cell r="D144">
            <v>2848</v>
          </cell>
          <cell r="E144" t="str">
            <v xml:space="preserve">COFCO Brasil S.A                                 </v>
          </cell>
          <cell r="F144">
            <v>659.4</v>
          </cell>
          <cell r="G144">
            <v>0</v>
          </cell>
          <cell r="H144">
            <v>0</v>
          </cell>
          <cell r="I144">
            <v>659.4</v>
          </cell>
        </row>
        <row r="145">
          <cell r="A145" t="str">
            <v>1.1.2.01.01.0731</v>
          </cell>
          <cell r="B145" t="str">
            <v>A</v>
          </cell>
          <cell r="C145">
            <v>1</v>
          </cell>
          <cell r="D145">
            <v>2874</v>
          </cell>
          <cell r="E145" t="str">
            <v xml:space="preserve">FAN - Distribuidora de Petróleo Ltda             </v>
          </cell>
          <cell r="F145">
            <v>1343.93</v>
          </cell>
          <cell r="G145">
            <v>4591.58</v>
          </cell>
          <cell r="H145">
            <v>3345.52</v>
          </cell>
          <cell r="I145">
            <v>2589.9899999999998</v>
          </cell>
        </row>
        <row r="146">
          <cell r="A146" t="str">
            <v>1.1.2.01.01.0738</v>
          </cell>
          <cell r="B146" t="str">
            <v>A</v>
          </cell>
          <cell r="C146">
            <v>1</v>
          </cell>
          <cell r="D146">
            <v>2903</v>
          </cell>
          <cell r="E146" t="str">
            <v xml:space="preserve">Rip Serviços Ind. Ltda                           </v>
          </cell>
          <cell r="F146">
            <v>768.3</v>
          </cell>
          <cell r="G146">
            <v>0</v>
          </cell>
          <cell r="H146">
            <v>768.3</v>
          </cell>
          <cell r="I146">
            <v>0</v>
          </cell>
        </row>
        <row r="147">
          <cell r="A147" t="str">
            <v>1.1.2.01.01.0739</v>
          </cell>
          <cell r="B147" t="str">
            <v>A</v>
          </cell>
          <cell r="C147">
            <v>1</v>
          </cell>
          <cell r="D147">
            <v>2916</v>
          </cell>
          <cell r="E147" t="str">
            <v xml:space="preserve">Aquiles Silva Junior - Me                        </v>
          </cell>
          <cell r="F147">
            <v>644.70000000000005</v>
          </cell>
          <cell r="G147">
            <v>0</v>
          </cell>
          <cell r="H147">
            <v>644.70000000000005</v>
          </cell>
          <cell r="I147">
            <v>0</v>
          </cell>
        </row>
        <row r="148">
          <cell r="A148" t="str">
            <v>1.1.2.01.01.0745</v>
          </cell>
          <cell r="B148" t="str">
            <v>A</v>
          </cell>
          <cell r="C148">
            <v>1</v>
          </cell>
          <cell r="D148">
            <v>2948</v>
          </cell>
          <cell r="E148" t="str">
            <v xml:space="preserve">Mosaic Fertilizantes - Rondonópolis              </v>
          </cell>
          <cell r="F148">
            <v>40230.06</v>
          </cell>
          <cell r="G148">
            <v>0</v>
          </cell>
          <cell r="H148">
            <v>40230.06</v>
          </cell>
          <cell r="I148">
            <v>0</v>
          </cell>
        </row>
        <row r="149">
          <cell r="A149" t="str">
            <v>1.1.2.01.01.0751</v>
          </cell>
          <cell r="B149" t="str">
            <v>A</v>
          </cell>
          <cell r="C149">
            <v>1</v>
          </cell>
          <cell r="D149">
            <v>2962</v>
          </cell>
          <cell r="E149" t="str">
            <v xml:space="preserve">João Paulo de Aquino Rocha                       </v>
          </cell>
          <cell r="F149">
            <v>2974</v>
          </cell>
          <cell r="G149">
            <v>0</v>
          </cell>
          <cell r="H149">
            <v>0</v>
          </cell>
          <cell r="I149">
            <v>2974</v>
          </cell>
        </row>
        <row r="150">
          <cell r="A150" t="str">
            <v>1.1.2.01.01.0753</v>
          </cell>
          <cell r="B150" t="str">
            <v>A</v>
          </cell>
          <cell r="C150">
            <v>1</v>
          </cell>
          <cell r="D150">
            <v>2970</v>
          </cell>
          <cell r="E150" t="str">
            <v xml:space="preserve">Lachmann Agência Marítima Ltda                   </v>
          </cell>
          <cell r="F150">
            <v>0</v>
          </cell>
          <cell r="G150">
            <v>3580.39</v>
          </cell>
          <cell r="H150">
            <v>0</v>
          </cell>
          <cell r="I150">
            <v>3580.39</v>
          </cell>
        </row>
        <row r="151">
          <cell r="A151" t="str">
            <v>1.1.2.01.01.0759</v>
          </cell>
          <cell r="B151" t="str">
            <v>A</v>
          </cell>
          <cell r="C151">
            <v>1</v>
          </cell>
          <cell r="D151">
            <v>3793</v>
          </cell>
          <cell r="E151" t="str">
            <v xml:space="preserve">Galvani Industria, Comercio e Serviços           </v>
          </cell>
          <cell r="F151">
            <v>15922.24</v>
          </cell>
          <cell r="G151">
            <v>418.19</v>
          </cell>
          <cell r="H151">
            <v>16340.43</v>
          </cell>
          <cell r="I151">
            <v>0</v>
          </cell>
        </row>
        <row r="152">
          <cell r="A152" t="str">
            <v>1.1.2.01.01.0761</v>
          </cell>
          <cell r="B152" t="str">
            <v>A</v>
          </cell>
          <cell r="C152">
            <v>1</v>
          </cell>
          <cell r="D152">
            <v>3795</v>
          </cell>
          <cell r="E152" t="str">
            <v xml:space="preserve">Connection Transportes                           </v>
          </cell>
          <cell r="F152">
            <v>93.94</v>
          </cell>
          <cell r="G152">
            <v>0</v>
          </cell>
          <cell r="H152">
            <v>0</v>
          </cell>
          <cell r="I152">
            <v>93.94</v>
          </cell>
        </row>
        <row r="153">
          <cell r="A153" t="str">
            <v>1.1.2.01.01.0762</v>
          </cell>
          <cell r="B153" t="str">
            <v>A</v>
          </cell>
          <cell r="C153">
            <v>1</v>
          </cell>
          <cell r="D153">
            <v>3796</v>
          </cell>
          <cell r="E153" t="str">
            <v xml:space="preserve">D &amp; L Logistica                                  </v>
          </cell>
          <cell r="F153">
            <v>46.97</v>
          </cell>
          <cell r="G153">
            <v>0</v>
          </cell>
          <cell r="H153">
            <v>0</v>
          </cell>
          <cell r="I153">
            <v>46.97</v>
          </cell>
        </row>
        <row r="154">
          <cell r="A154" t="str">
            <v>1.1.2.01.01.0764</v>
          </cell>
          <cell r="B154" t="str">
            <v>A</v>
          </cell>
          <cell r="C154">
            <v>1</v>
          </cell>
          <cell r="D154">
            <v>3798</v>
          </cell>
          <cell r="E154" t="str">
            <v xml:space="preserve">Maria Alice Mendes                               </v>
          </cell>
          <cell r="F154">
            <v>672</v>
          </cell>
          <cell r="G154">
            <v>1485.48</v>
          </cell>
          <cell r="H154">
            <v>672</v>
          </cell>
          <cell r="I154">
            <v>1485.48</v>
          </cell>
        </row>
        <row r="155">
          <cell r="A155" t="str">
            <v>1.1.2.01.01.0769</v>
          </cell>
          <cell r="B155" t="str">
            <v>A</v>
          </cell>
          <cell r="C155">
            <v>1</v>
          </cell>
          <cell r="D155">
            <v>3808</v>
          </cell>
          <cell r="E155" t="str">
            <v xml:space="preserve">Inport - Despachos Aduaneiro Ltda                </v>
          </cell>
          <cell r="F155">
            <v>0</v>
          </cell>
          <cell r="G155">
            <v>46.97</v>
          </cell>
          <cell r="H155">
            <v>0</v>
          </cell>
          <cell r="I155">
            <v>46.97</v>
          </cell>
        </row>
        <row r="156">
          <cell r="A156" t="str">
            <v>1.1.2.01.01.0770</v>
          </cell>
          <cell r="B156" t="str">
            <v>A</v>
          </cell>
          <cell r="C156">
            <v>1</v>
          </cell>
          <cell r="D156">
            <v>3813</v>
          </cell>
          <cell r="E156" t="str">
            <v xml:space="preserve">Jatobeton Engenharia Ltda                        </v>
          </cell>
          <cell r="F156">
            <v>0</v>
          </cell>
          <cell r="G156">
            <v>78.75</v>
          </cell>
          <cell r="H156">
            <v>78.75</v>
          </cell>
          <cell r="I156">
            <v>0</v>
          </cell>
        </row>
        <row r="157">
          <cell r="A157" t="str">
            <v>1.1.2.01.01.0772</v>
          </cell>
          <cell r="B157" t="str">
            <v>A</v>
          </cell>
          <cell r="C157">
            <v>1</v>
          </cell>
          <cell r="D157">
            <v>3820</v>
          </cell>
          <cell r="E157" t="str">
            <v xml:space="preserve">Gomes Sodre Engenharia Ltda                      </v>
          </cell>
          <cell r="F157">
            <v>0</v>
          </cell>
          <cell r="G157">
            <v>78.75</v>
          </cell>
          <cell r="H157">
            <v>78.75</v>
          </cell>
          <cell r="I157">
            <v>0</v>
          </cell>
        </row>
        <row r="158">
          <cell r="A158" t="str">
            <v>1.1.2.01.02</v>
          </cell>
          <cell r="B158" t="str">
            <v>S</v>
          </cell>
          <cell r="C158">
            <v>1</v>
          </cell>
          <cell r="D158">
            <v>1514</v>
          </cell>
          <cell r="E158" t="str">
            <v xml:space="preserve">Recebimentos à Confirmar/Compensar               </v>
          </cell>
          <cell r="F158">
            <v>485566.66</v>
          </cell>
          <cell r="G158">
            <v>7123741.4699999997</v>
          </cell>
          <cell r="H158">
            <v>7609308.1299999999</v>
          </cell>
          <cell r="I158">
            <v>0</v>
          </cell>
        </row>
        <row r="159">
          <cell r="A159" t="str">
            <v>1.1.2.01.02.0002</v>
          </cell>
          <cell r="B159" t="str">
            <v>A</v>
          </cell>
          <cell r="C159">
            <v>1</v>
          </cell>
          <cell r="D159">
            <v>1525</v>
          </cell>
          <cell r="E159" t="str">
            <v xml:space="preserve">Cobrança à Compensar - Banco do Brasil           </v>
          </cell>
          <cell r="F159">
            <v>485566.66</v>
          </cell>
          <cell r="G159">
            <v>7123741.4699999997</v>
          </cell>
          <cell r="H159">
            <v>7609308.1299999999</v>
          </cell>
          <cell r="I159">
            <v>0</v>
          </cell>
        </row>
        <row r="160">
          <cell r="A160" t="str">
            <v>1.1.3</v>
          </cell>
          <cell r="B160" t="str">
            <v>S</v>
          </cell>
          <cell r="C160">
            <v>1</v>
          </cell>
          <cell r="D160">
            <v>234</v>
          </cell>
          <cell r="E160" t="str">
            <v xml:space="preserve">Almoxarifado                                     </v>
          </cell>
          <cell r="F160">
            <v>148980.04</v>
          </cell>
          <cell r="G160">
            <v>15772.99</v>
          </cell>
          <cell r="H160">
            <v>18746.490000000002</v>
          </cell>
          <cell r="I160">
            <v>146006.54</v>
          </cell>
        </row>
        <row r="161">
          <cell r="A161" t="str">
            <v>1.1.3.01</v>
          </cell>
          <cell r="B161" t="str">
            <v>A</v>
          </cell>
          <cell r="C161">
            <v>1</v>
          </cell>
          <cell r="D161">
            <v>235</v>
          </cell>
          <cell r="E161" t="str">
            <v xml:space="preserve">Material de Consumo                              </v>
          </cell>
          <cell r="F161">
            <v>148980.04</v>
          </cell>
          <cell r="G161">
            <v>15772.99</v>
          </cell>
          <cell r="H161">
            <v>18746.490000000002</v>
          </cell>
          <cell r="I161">
            <v>146006.54</v>
          </cell>
        </row>
        <row r="162">
          <cell r="A162" t="str">
            <v>1.1.4</v>
          </cell>
          <cell r="B162" t="str">
            <v>S</v>
          </cell>
          <cell r="C162">
            <v>1</v>
          </cell>
          <cell r="D162">
            <v>236</v>
          </cell>
          <cell r="E162" t="str">
            <v xml:space="preserve">Outros Créditos                                  </v>
          </cell>
          <cell r="F162">
            <v>4647844.8499999996</v>
          </cell>
          <cell r="G162">
            <v>1106826.3</v>
          </cell>
          <cell r="H162">
            <v>2350211.4900000002</v>
          </cell>
          <cell r="I162">
            <v>3404459.66</v>
          </cell>
        </row>
        <row r="163">
          <cell r="A163" t="str">
            <v>1.1.4.01</v>
          </cell>
          <cell r="B163" t="str">
            <v>S</v>
          </cell>
          <cell r="C163">
            <v>1</v>
          </cell>
          <cell r="D163">
            <v>237</v>
          </cell>
          <cell r="E163" t="str">
            <v xml:space="preserve">Adiantamentos Concedidos                         </v>
          </cell>
          <cell r="F163">
            <v>1419118.53</v>
          </cell>
          <cell r="G163">
            <v>1033015.17</v>
          </cell>
          <cell r="H163">
            <v>2286840.9900000002</v>
          </cell>
          <cell r="I163">
            <v>165292.71</v>
          </cell>
        </row>
        <row r="164">
          <cell r="A164" t="str">
            <v>1.1.4.01.01</v>
          </cell>
          <cell r="B164" t="str">
            <v>A</v>
          </cell>
          <cell r="C164">
            <v>1</v>
          </cell>
          <cell r="D164">
            <v>238</v>
          </cell>
          <cell r="E164" t="str">
            <v xml:space="preserve">Adiantamentos a Empregados                       </v>
          </cell>
          <cell r="F164">
            <v>0</v>
          </cell>
          <cell r="G164">
            <v>839436.37</v>
          </cell>
          <cell r="H164">
            <v>839436.37</v>
          </cell>
          <cell r="I164">
            <v>0</v>
          </cell>
        </row>
        <row r="165">
          <cell r="A165" t="str">
            <v>1.1.4.01.02</v>
          </cell>
          <cell r="B165" t="str">
            <v>A</v>
          </cell>
          <cell r="C165">
            <v>1</v>
          </cell>
          <cell r="D165">
            <v>239</v>
          </cell>
          <cell r="E165" t="str">
            <v xml:space="preserve">Adiantamentos de Férias                          </v>
          </cell>
          <cell r="F165">
            <v>123723.28</v>
          </cell>
          <cell r="G165">
            <v>184132.8</v>
          </cell>
          <cell r="H165">
            <v>148749.23000000001</v>
          </cell>
          <cell r="I165">
            <v>159106.85</v>
          </cell>
        </row>
        <row r="166">
          <cell r="A166" t="str">
            <v>1.1.4.01.03</v>
          </cell>
          <cell r="B166" t="str">
            <v>A</v>
          </cell>
          <cell r="C166">
            <v>1</v>
          </cell>
          <cell r="D166">
            <v>240</v>
          </cell>
          <cell r="E166" t="str">
            <v xml:space="preserve">Adiantamentos de 13º Salários                    </v>
          </cell>
          <cell r="F166">
            <v>1151166.47</v>
          </cell>
          <cell r="G166">
            <v>0</v>
          </cell>
          <cell r="H166">
            <v>1151166.47</v>
          </cell>
          <cell r="I166">
            <v>0</v>
          </cell>
        </row>
        <row r="167">
          <cell r="A167" t="str">
            <v>1.1.4.01.04</v>
          </cell>
          <cell r="B167" t="str">
            <v>A</v>
          </cell>
          <cell r="C167">
            <v>1</v>
          </cell>
          <cell r="D167">
            <v>241</v>
          </cell>
          <cell r="E167" t="str">
            <v xml:space="preserve">Adiantamentos para Despesas                      </v>
          </cell>
          <cell r="F167">
            <v>0</v>
          </cell>
          <cell r="G167">
            <v>3260.14</v>
          </cell>
          <cell r="H167">
            <v>3260.14</v>
          </cell>
          <cell r="I167">
            <v>0</v>
          </cell>
        </row>
        <row r="168">
          <cell r="A168" t="str">
            <v>1.1.4.01.07</v>
          </cell>
          <cell r="B168" t="str">
            <v>A</v>
          </cell>
          <cell r="C168">
            <v>1</v>
          </cell>
          <cell r="D168">
            <v>2452</v>
          </cell>
          <cell r="E168" t="str">
            <v xml:space="preserve">Adiantamento de Férias Próximo mês               </v>
          </cell>
          <cell r="F168">
            <v>54010.7</v>
          </cell>
          <cell r="G168">
            <v>6185.86</v>
          </cell>
          <cell r="H168">
            <v>54010.7</v>
          </cell>
          <cell r="I168">
            <v>6185.86</v>
          </cell>
        </row>
        <row r="169">
          <cell r="A169" t="str">
            <v>1.1.4.01.08</v>
          </cell>
          <cell r="B169" t="str">
            <v>A</v>
          </cell>
          <cell r="C169">
            <v>1</v>
          </cell>
          <cell r="D169">
            <v>2757</v>
          </cell>
          <cell r="E169" t="str">
            <v xml:space="preserve">FGTS s/ Adiantamento de 13º Salários             </v>
          </cell>
          <cell r="F169">
            <v>90218.08</v>
          </cell>
          <cell r="G169">
            <v>0</v>
          </cell>
          <cell r="H169">
            <v>90218.08</v>
          </cell>
          <cell r="I169">
            <v>0</v>
          </cell>
        </row>
        <row r="170">
          <cell r="A170" t="str">
            <v>1.1.4.03</v>
          </cell>
          <cell r="B170" t="str">
            <v>S</v>
          </cell>
          <cell r="C170">
            <v>1</v>
          </cell>
          <cell r="D170">
            <v>247</v>
          </cell>
          <cell r="E170" t="str">
            <v xml:space="preserve">Outros Valores a Receber                         </v>
          </cell>
          <cell r="F170">
            <v>3228726.32</v>
          </cell>
          <cell r="G170">
            <v>73811.13</v>
          </cell>
          <cell r="H170">
            <v>63370.5</v>
          </cell>
          <cell r="I170">
            <v>3239166.95</v>
          </cell>
        </row>
        <row r="171">
          <cell r="A171" t="str">
            <v>1.1.4.03.01</v>
          </cell>
          <cell r="B171" t="str">
            <v>A</v>
          </cell>
          <cell r="C171">
            <v>1</v>
          </cell>
          <cell r="D171">
            <v>248</v>
          </cell>
          <cell r="E171" t="str">
            <v xml:space="preserve">Depósitos Recursais e Judiciais                  </v>
          </cell>
          <cell r="F171">
            <v>3094421.16</v>
          </cell>
          <cell r="G171">
            <v>9513.16</v>
          </cell>
          <cell r="H171">
            <v>0</v>
          </cell>
          <cell r="I171">
            <v>3103934.32</v>
          </cell>
        </row>
        <row r="172">
          <cell r="A172" t="str">
            <v>1.1.4.03.08</v>
          </cell>
          <cell r="B172" t="str">
            <v>A</v>
          </cell>
          <cell r="C172">
            <v>1</v>
          </cell>
          <cell r="D172">
            <v>1834</v>
          </cell>
          <cell r="E172" t="str">
            <v xml:space="preserve">Caução DNIT                                      </v>
          </cell>
          <cell r="F172">
            <v>2250</v>
          </cell>
          <cell r="G172">
            <v>0</v>
          </cell>
          <cell r="H172">
            <v>0</v>
          </cell>
          <cell r="I172">
            <v>2250</v>
          </cell>
        </row>
        <row r="173">
          <cell r="A173" t="str">
            <v>1.1.4.03.09</v>
          </cell>
          <cell r="B173" t="str">
            <v>A</v>
          </cell>
          <cell r="C173">
            <v>1</v>
          </cell>
          <cell r="D173">
            <v>1927</v>
          </cell>
          <cell r="E173" t="str">
            <v xml:space="preserve">Outros Valores a Recuperar                       </v>
          </cell>
          <cell r="F173">
            <v>11.44</v>
          </cell>
          <cell r="G173">
            <v>0</v>
          </cell>
          <cell r="H173">
            <v>0</v>
          </cell>
          <cell r="I173">
            <v>11.44</v>
          </cell>
        </row>
        <row r="174">
          <cell r="A174" t="str">
            <v>1.1.4.03.11</v>
          </cell>
          <cell r="B174" t="str">
            <v>A</v>
          </cell>
          <cell r="C174">
            <v>1</v>
          </cell>
          <cell r="D174">
            <v>2157</v>
          </cell>
          <cell r="E174" t="str">
            <v xml:space="preserve">Valores a Receber de Funcionários                </v>
          </cell>
          <cell r="F174">
            <v>44601.22</v>
          </cell>
          <cell r="G174">
            <v>47640.14</v>
          </cell>
          <cell r="H174">
            <v>46772.6</v>
          </cell>
          <cell r="I174">
            <v>45468.76</v>
          </cell>
        </row>
        <row r="175">
          <cell r="A175" t="str">
            <v>1.1.4.03.12</v>
          </cell>
          <cell r="B175" t="str">
            <v>A</v>
          </cell>
          <cell r="C175">
            <v>1</v>
          </cell>
          <cell r="D175">
            <v>2459</v>
          </cell>
          <cell r="E175" t="str">
            <v xml:space="preserve">Acordo Min. Público do Trabalho                  </v>
          </cell>
          <cell r="F175">
            <v>70844.600000000006</v>
          </cell>
          <cell r="G175">
            <v>0</v>
          </cell>
          <cell r="H175">
            <v>0</v>
          </cell>
          <cell r="I175">
            <v>70844.600000000006</v>
          </cell>
        </row>
        <row r="176">
          <cell r="A176" t="str">
            <v>1.1.4.03.14</v>
          </cell>
          <cell r="B176" t="str">
            <v>A</v>
          </cell>
          <cell r="C176">
            <v>1</v>
          </cell>
          <cell r="D176">
            <v>2504</v>
          </cell>
          <cell r="E176" t="str">
            <v xml:space="preserve">Salário Maternidade                              </v>
          </cell>
          <cell r="F176">
            <v>15259.59</v>
          </cell>
          <cell r="G176">
            <v>16017</v>
          </cell>
          <cell r="H176">
            <v>15259.59</v>
          </cell>
          <cell r="I176">
            <v>16017</v>
          </cell>
        </row>
        <row r="177">
          <cell r="A177" t="str">
            <v>1.1.4.03.16</v>
          </cell>
          <cell r="B177" t="str">
            <v>A</v>
          </cell>
          <cell r="C177">
            <v>1</v>
          </cell>
          <cell r="D177">
            <v>2979</v>
          </cell>
          <cell r="E177" t="str">
            <v xml:space="preserve">Saldo Negativo Beneficios Jimena Bertold         </v>
          </cell>
          <cell r="F177">
            <v>1338.31</v>
          </cell>
          <cell r="G177">
            <v>640.83000000000004</v>
          </cell>
          <cell r="H177">
            <v>1338.31</v>
          </cell>
          <cell r="I177">
            <v>640.83000000000004</v>
          </cell>
        </row>
        <row r="178">
          <cell r="A178" t="str">
            <v>1.1.5</v>
          </cell>
          <cell r="B178" t="str">
            <v>S</v>
          </cell>
          <cell r="C178">
            <v>1</v>
          </cell>
          <cell r="D178">
            <v>255</v>
          </cell>
          <cell r="E178" t="str">
            <v xml:space="preserve">Tributos e Contrib a Recup/Comp                  </v>
          </cell>
          <cell r="F178">
            <v>11953819.34</v>
          </cell>
          <cell r="G178">
            <v>3883959.64</v>
          </cell>
          <cell r="H178">
            <v>4043379.75</v>
          </cell>
          <cell r="I178">
            <v>11794399.23</v>
          </cell>
        </row>
        <row r="179">
          <cell r="A179" t="str">
            <v>1.1.5.01</v>
          </cell>
          <cell r="B179" t="str">
            <v>A</v>
          </cell>
          <cell r="C179">
            <v>1</v>
          </cell>
          <cell r="D179">
            <v>256</v>
          </cell>
          <cell r="E179" t="str">
            <v xml:space="preserve">INSS                                             </v>
          </cell>
          <cell r="F179">
            <v>7603.25</v>
          </cell>
          <cell r="G179">
            <v>0</v>
          </cell>
          <cell r="H179">
            <v>0</v>
          </cell>
          <cell r="I179">
            <v>7603.25</v>
          </cell>
        </row>
        <row r="180">
          <cell r="A180" t="str">
            <v>1.1.5.02</v>
          </cell>
          <cell r="B180" t="str">
            <v>A</v>
          </cell>
          <cell r="C180">
            <v>1</v>
          </cell>
          <cell r="D180">
            <v>257</v>
          </cell>
          <cell r="E180" t="str">
            <v xml:space="preserve">PIS/PASEP                                        </v>
          </cell>
          <cell r="F180">
            <v>0</v>
          </cell>
          <cell r="G180">
            <v>15354.7</v>
          </cell>
          <cell r="H180">
            <v>15354.7</v>
          </cell>
          <cell r="I180">
            <v>0</v>
          </cell>
        </row>
        <row r="181">
          <cell r="A181" t="str">
            <v>1.1.5.03</v>
          </cell>
          <cell r="B181" t="str">
            <v>A</v>
          </cell>
          <cell r="C181">
            <v>1</v>
          </cell>
          <cell r="D181">
            <v>258</v>
          </cell>
          <cell r="E181" t="str">
            <v xml:space="preserve">COFINS                                           </v>
          </cell>
          <cell r="F181">
            <v>0</v>
          </cell>
          <cell r="G181">
            <v>70868.259999999995</v>
          </cell>
          <cell r="H181">
            <v>70868.259999999995</v>
          </cell>
          <cell r="I181">
            <v>0</v>
          </cell>
        </row>
        <row r="182">
          <cell r="A182" t="str">
            <v>1.1.5.04</v>
          </cell>
          <cell r="B182" t="str">
            <v>A</v>
          </cell>
          <cell r="C182">
            <v>1</v>
          </cell>
          <cell r="D182">
            <v>259</v>
          </cell>
          <cell r="E182" t="str">
            <v xml:space="preserve">ISS                                              </v>
          </cell>
          <cell r="F182">
            <v>0</v>
          </cell>
          <cell r="G182">
            <v>228869.06</v>
          </cell>
          <cell r="H182">
            <v>228869.06</v>
          </cell>
          <cell r="I182">
            <v>0</v>
          </cell>
        </row>
        <row r="183">
          <cell r="A183" t="str">
            <v>1.1.5.05</v>
          </cell>
          <cell r="B183" t="str">
            <v>A</v>
          </cell>
          <cell r="C183">
            <v>1</v>
          </cell>
          <cell r="D183">
            <v>260</v>
          </cell>
          <cell r="E183" t="str">
            <v xml:space="preserve">IRPJ                                             </v>
          </cell>
          <cell r="F183">
            <v>0</v>
          </cell>
          <cell r="G183">
            <v>113389.1</v>
          </cell>
          <cell r="H183">
            <v>113389.1</v>
          </cell>
          <cell r="I183">
            <v>0</v>
          </cell>
        </row>
        <row r="184">
          <cell r="A184" t="str">
            <v>1.1.5.06</v>
          </cell>
          <cell r="B184" t="str">
            <v>A</v>
          </cell>
          <cell r="C184">
            <v>1</v>
          </cell>
          <cell r="D184">
            <v>261</v>
          </cell>
          <cell r="E184" t="str">
            <v xml:space="preserve">CSLL                                             </v>
          </cell>
          <cell r="F184">
            <v>0</v>
          </cell>
          <cell r="G184">
            <v>23622.69</v>
          </cell>
          <cell r="H184">
            <v>23622.69</v>
          </cell>
          <cell r="I184">
            <v>0</v>
          </cell>
        </row>
        <row r="185">
          <cell r="A185" t="str">
            <v>1.1.5.09</v>
          </cell>
          <cell r="B185" t="str">
            <v>A</v>
          </cell>
          <cell r="C185">
            <v>1</v>
          </cell>
          <cell r="D185">
            <v>264</v>
          </cell>
          <cell r="E185" t="str">
            <v xml:space="preserve">Impostos e Contribuições Federais                </v>
          </cell>
          <cell r="F185">
            <v>10779.42</v>
          </cell>
          <cell r="G185">
            <v>0</v>
          </cell>
          <cell r="H185">
            <v>0</v>
          </cell>
          <cell r="I185">
            <v>10779.42</v>
          </cell>
        </row>
        <row r="186">
          <cell r="A186" t="str">
            <v>1.1.5.10</v>
          </cell>
          <cell r="B186" t="str">
            <v>A</v>
          </cell>
          <cell r="C186">
            <v>1</v>
          </cell>
          <cell r="D186">
            <v>265</v>
          </cell>
          <cell r="E186" t="str">
            <v xml:space="preserve">IRPJ a Compensar                                 </v>
          </cell>
          <cell r="F186">
            <v>6925977.2999999998</v>
          </cell>
          <cell r="G186">
            <v>3072704.94</v>
          </cell>
          <cell r="H186">
            <v>0</v>
          </cell>
          <cell r="I186">
            <v>9998682.2400000002</v>
          </cell>
        </row>
        <row r="187">
          <cell r="A187" t="str">
            <v>1.1.5.11</v>
          </cell>
          <cell r="B187" t="str">
            <v>A</v>
          </cell>
          <cell r="C187">
            <v>1</v>
          </cell>
          <cell r="D187">
            <v>266</v>
          </cell>
          <cell r="E187" t="str">
            <v xml:space="preserve">CSLL a Compensar                                 </v>
          </cell>
          <cell r="F187">
            <v>1605682.37</v>
          </cell>
          <cell r="G187">
            <v>0</v>
          </cell>
          <cell r="H187">
            <v>0</v>
          </cell>
          <cell r="I187">
            <v>1605682.37</v>
          </cell>
        </row>
        <row r="188">
          <cell r="A188" t="str">
            <v>1.1.5.12</v>
          </cell>
          <cell r="B188" t="str">
            <v>A</v>
          </cell>
          <cell r="C188">
            <v>1</v>
          </cell>
          <cell r="D188">
            <v>267</v>
          </cell>
          <cell r="E188" t="str">
            <v xml:space="preserve">ISS Indevido                                     </v>
          </cell>
          <cell r="F188">
            <v>11939.8</v>
          </cell>
          <cell r="G188">
            <v>0</v>
          </cell>
          <cell r="H188">
            <v>0</v>
          </cell>
          <cell r="I188">
            <v>11939.8</v>
          </cell>
        </row>
        <row r="189">
          <cell r="A189" t="str">
            <v>1.1.5.15</v>
          </cell>
          <cell r="B189" t="str">
            <v>A</v>
          </cell>
          <cell r="C189">
            <v>1</v>
          </cell>
          <cell r="D189">
            <v>1766</v>
          </cell>
          <cell r="E189" t="str">
            <v xml:space="preserve">IRPJ Provisão s/ Aplicações                      </v>
          </cell>
          <cell r="F189">
            <v>14074.34</v>
          </cell>
          <cell r="G189">
            <v>0</v>
          </cell>
          <cell r="H189">
            <v>0</v>
          </cell>
          <cell r="I189">
            <v>14074.34</v>
          </cell>
        </row>
        <row r="190">
          <cell r="A190" t="str">
            <v>1.1.5.16</v>
          </cell>
          <cell r="B190" t="str">
            <v>A</v>
          </cell>
          <cell r="C190">
            <v>1</v>
          </cell>
          <cell r="D190">
            <v>1767</v>
          </cell>
          <cell r="E190" t="str">
            <v xml:space="preserve">IRPJ Resgate s/ Aplicações                       </v>
          </cell>
          <cell r="F190">
            <v>3214861.33</v>
          </cell>
          <cell r="G190">
            <v>21919.14</v>
          </cell>
          <cell r="H190">
            <v>3236780.47</v>
          </cell>
          <cell r="I190">
            <v>0</v>
          </cell>
        </row>
        <row r="191">
          <cell r="A191" t="str">
            <v>1.1.5.17</v>
          </cell>
          <cell r="B191" t="str">
            <v>A</v>
          </cell>
          <cell r="C191">
            <v>1</v>
          </cell>
          <cell r="D191">
            <v>1175</v>
          </cell>
          <cell r="E191" t="str">
            <v xml:space="preserve">PIS a Compensar - Entradas NF                    </v>
          </cell>
          <cell r="F191">
            <v>0</v>
          </cell>
          <cell r="G191">
            <v>59324.19</v>
          </cell>
          <cell r="H191">
            <v>59324.19</v>
          </cell>
          <cell r="I191">
            <v>0</v>
          </cell>
        </row>
        <row r="192">
          <cell r="A192" t="str">
            <v>1.1.5.18</v>
          </cell>
          <cell r="B192" t="str">
            <v>A</v>
          </cell>
          <cell r="C192">
            <v>1</v>
          </cell>
          <cell r="D192">
            <v>1255</v>
          </cell>
          <cell r="E192" t="str">
            <v xml:space="preserve">COFINS a Compensar - Entradas NF                 </v>
          </cell>
          <cell r="F192">
            <v>0</v>
          </cell>
          <cell r="G192">
            <v>273252.14</v>
          </cell>
          <cell r="H192">
            <v>273252.14</v>
          </cell>
          <cell r="I192">
            <v>0</v>
          </cell>
        </row>
        <row r="193">
          <cell r="A193" t="str">
            <v>1.1.5.19</v>
          </cell>
          <cell r="B193" t="str">
            <v>A</v>
          </cell>
          <cell r="C193">
            <v>1</v>
          </cell>
          <cell r="D193">
            <v>2353</v>
          </cell>
          <cell r="E193" t="str">
            <v xml:space="preserve">IRPJ Provisão s/ Aplicação - CDB SWAP            </v>
          </cell>
          <cell r="F193">
            <v>126951.44</v>
          </cell>
          <cell r="G193">
            <v>4459.3500000000004</v>
          </cell>
          <cell r="H193">
            <v>21601.53</v>
          </cell>
          <cell r="I193">
            <v>109809.26</v>
          </cell>
        </row>
        <row r="194">
          <cell r="A194" t="str">
            <v>1.1.5.20</v>
          </cell>
          <cell r="B194" t="str">
            <v>A</v>
          </cell>
          <cell r="C194">
            <v>1</v>
          </cell>
          <cell r="D194">
            <v>2354</v>
          </cell>
          <cell r="E194" t="str">
            <v xml:space="preserve">IRPJ Provisão s/ Aplicação - CDB - DI            </v>
          </cell>
          <cell r="F194">
            <v>818.32</v>
          </cell>
          <cell r="G194">
            <v>156.28</v>
          </cell>
          <cell r="H194">
            <v>317.58</v>
          </cell>
          <cell r="I194">
            <v>657.02</v>
          </cell>
        </row>
        <row r="195">
          <cell r="A195" t="str">
            <v>1.1.5.21</v>
          </cell>
          <cell r="B195" t="str">
            <v>A</v>
          </cell>
          <cell r="C195">
            <v>1</v>
          </cell>
          <cell r="D195">
            <v>2355</v>
          </cell>
          <cell r="E195" t="str">
            <v xml:space="preserve">IRPJ Provisão s/ Aplicação - BB AMPLO            </v>
          </cell>
          <cell r="F195">
            <v>329.76</v>
          </cell>
          <cell r="G195">
            <v>31.99</v>
          </cell>
          <cell r="H195">
            <v>0</v>
          </cell>
          <cell r="I195">
            <v>361.75</v>
          </cell>
        </row>
        <row r="196">
          <cell r="A196" t="str">
            <v>1.1.5.22</v>
          </cell>
          <cell r="B196" t="str">
            <v>A</v>
          </cell>
          <cell r="C196">
            <v>1</v>
          </cell>
          <cell r="D196">
            <v>2356</v>
          </cell>
          <cell r="E196" t="str">
            <v xml:space="preserve">IRPJ Provisão s/ Aplicação BB Admin Sup.         </v>
          </cell>
          <cell r="F196">
            <v>0.36</v>
          </cell>
          <cell r="G196">
            <v>7.8</v>
          </cell>
          <cell r="H196">
            <v>0.03</v>
          </cell>
          <cell r="I196">
            <v>8.1300000000000008</v>
          </cell>
        </row>
        <row r="197">
          <cell r="A197" t="str">
            <v>1.1.5.23</v>
          </cell>
          <cell r="B197" t="str">
            <v>A</v>
          </cell>
          <cell r="C197">
            <v>1</v>
          </cell>
          <cell r="D197">
            <v>2357</v>
          </cell>
          <cell r="E197" t="str">
            <v xml:space="preserve">IRPJ Provisão s/ Poupança 14401-0 Caução         </v>
          </cell>
          <cell r="F197">
            <v>34801.65</v>
          </cell>
          <cell r="G197">
            <v>0</v>
          </cell>
          <cell r="H197">
            <v>0</v>
          </cell>
          <cell r="I197">
            <v>34801.65</v>
          </cell>
        </row>
        <row r="198">
          <cell r="A198" t="str">
            <v>1.2</v>
          </cell>
          <cell r="B198" t="str">
            <v>S</v>
          </cell>
          <cell r="C198">
            <v>1</v>
          </cell>
          <cell r="D198">
            <v>271</v>
          </cell>
          <cell r="E198" t="str">
            <v xml:space="preserve">Ativo Não Circulante                             </v>
          </cell>
          <cell r="F198">
            <v>635692366.72000003</v>
          </cell>
          <cell r="G198">
            <v>278520213.20999998</v>
          </cell>
          <cell r="H198">
            <v>348995.64</v>
          </cell>
          <cell r="I198">
            <v>913863584.28999996</v>
          </cell>
        </row>
        <row r="199">
          <cell r="A199" t="str">
            <v>1.2.1</v>
          </cell>
          <cell r="B199" t="str">
            <v>S</v>
          </cell>
          <cell r="C199">
            <v>1</v>
          </cell>
          <cell r="D199">
            <v>272</v>
          </cell>
          <cell r="E199" t="str">
            <v xml:space="preserve">Realizável a Longo Prazo                         </v>
          </cell>
          <cell r="F199">
            <v>625000.04</v>
          </cell>
          <cell r="G199">
            <v>5980</v>
          </cell>
          <cell r="H199">
            <v>40702.22</v>
          </cell>
          <cell r="I199">
            <v>590277.81999999995</v>
          </cell>
        </row>
        <row r="200">
          <cell r="A200" t="str">
            <v>1.2.1.01</v>
          </cell>
          <cell r="B200" t="str">
            <v>S</v>
          </cell>
          <cell r="C200">
            <v>1</v>
          </cell>
          <cell r="D200">
            <v>273</v>
          </cell>
          <cell r="E200" t="str">
            <v xml:space="preserve">Clientes Ação Monitória/Negociação               </v>
          </cell>
          <cell r="F200">
            <v>11467056.130000001</v>
          </cell>
          <cell r="G200">
            <v>5980</v>
          </cell>
          <cell r="H200">
            <v>34722.22</v>
          </cell>
          <cell r="I200">
            <v>11438313.91</v>
          </cell>
        </row>
        <row r="201">
          <cell r="A201" t="str">
            <v>1.2.1.01.03</v>
          </cell>
          <cell r="B201" t="str">
            <v>A</v>
          </cell>
          <cell r="C201">
            <v>1</v>
          </cell>
          <cell r="D201">
            <v>276</v>
          </cell>
          <cell r="E201" t="str">
            <v xml:space="preserve">Adubos Trevo - YARA BRASIL                       </v>
          </cell>
          <cell r="F201">
            <v>231243.7</v>
          </cell>
          <cell r="G201">
            <v>0</v>
          </cell>
          <cell r="H201">
            <v>0</v>
          </cell>
          <cell r="I201">
            <v>231243.7</v>
          </cell>
        </row>
        <row r="202">
          <cell r="A202" t="str">
            <v>1.2.1.01.04</v>
          </cell>
          <cell r="B202" t="str">
            <v>A</v>
          </cell>
          <cell r="C202">
            <v>1</v>
          </cell>
          <cell r="D202">
            <v>277</v>
          </cell>
          <cell r="E202" t="str">
            <v xml:space="preserve">Ribeirão S/A                                     </v>
          </cell>
          <cell r="F202">
            <v>93560.75</v>
          </cell>
          <cell r="G202">
            <v>0</v>
          </cell>
          <cell r="H202">
            <v>0</v>
          </cell>
          <cell r="I202">
            <v>93560.75</v>
          </cell>
        </row>
        <row r="203">
          <cell r="A203" t="str">
            <v>1.2.1.01.05</v>
          </cell>
          <cell r="B203" t="str">
            <v>A</v>
          </cell>
          <cell r="C203">
            <v>1</v>
          </cell>
          <cell r="D203">
            <v>278</v>
          </cell>
          <cell r="E203" t="str">
            <v xml:space="preserve">Itapage S/A Celulose Papeis                      </v>
          </cell>
          <cell r="F203">
            <v>206281.53</v>
          </cell>
          <cell r="G203">
            <v>0</v>
          </cell>
          <cell r="H203">
            <v>0</v>
          </cell>
          <cell r="I203">
            <v>206281.53</v>
          </cell>
        </row>
        <row r="204">
          <cell r="A204" t="str">
            <v>1.2.1.01.07</v>
          </cell>
          <cell r="B204" t="str">
            <v>A</v>
          </cell>
          <cell r="C204">
            <v>1</v>
          </cell>
          <cell r="D204">
            <v>280</v>
          </cell>
          <cell r="E204" t="str">
            <v xml:space="preserve">Costa Norte Marítima Ltda                        </v>
          </cell>
          <cell r="F204">
            <v>26435.34</v>
          </cell>
          <cell r="G204">
            <v>0</v>
          </cell>
          <cell r="H204">
            <v>0</v>
          </cell>
          <cell r="I204">
            <v>26435.34</v>
          </cell>
        </row>
        <row r="205">
          <cell r="A205" t="str">
            <v>1.2.1.01.09</v>
          </cell>
          <cell r="B205" t="str">
            <v>A</v>
          </cell>
          <cell r="C205">
            <v>1</v>
          </cell>
          <cell r="D205">
            <v>282</v>
          </cell>
          <cell r="E205" t="str">
            <v xml:space="preserve">Siderúrgica Ibérica S/A                          </v>
          </cell>
          <cell r="F205">
            <v>57621.599999999999</v>
          </cell>
          <cell r="G205">
            <v>0</v>
          </cell>
          <cell r="H205">
            <v>0</v>
          </cell>
          <cell r="I205">
            <v>57621.599999999999</v>
          </cell>
        </row>
        <row r="206">
          <cell r="A206" t="str">
            <v>1.2.1.01.10</v>
          </cell>
          <cell r="B206" t="str">
            <v>A</v>
          </cell>
          <cell r="C206">
            <v>1</v>
          </cell>
          <cell r="D206">
            <v>283</v>
          </cell>
          <cell r="E206" t="str">
            <v xml:space="preserve">COSIMA - Cia. Siderúrgica                        </v>
          </cell>
          <cell r="F206">
            <v>200667.26</v>
          </cell>
          <cell r="G206">
            <v>0</v>
          </cell>
          <cell r="H206">
            <v>0</v>
          </cell>
          <cell r="I206">
            <v>200667.26</v>
          </cell>
        </row>
        <row r="207">
          <cell r="A207" t="str">
            <v>1.2.1.01.11</v>
          </cell>
          <cell r="B207" t="str">
            <v>A</v>
          </cell>
          <cell r="C207">
            <v>1</v>
          </cell>
          <cell r="D207">
            <v>284</v>
          </cell>
          <cell r="E207" t="str">
            <v xml:space="preserve">Companhia Siderúrgica Vale do Pindaré            </v>
          </cell>
          <cell r="F207">
            <v>1286185.83</v>
          </cell>
          <cell r="G207">
            <v>0</v>
          </cell>
          <cell r="H207">
            <v>0</v>
          </cell>
          <cell r="I207">
            <v>1286185.83</v>
          </cell>
        </row>
        <row r="208">
          <cell r="A208" t="str">
            <v>1.2.1.01.12</v>
          </cell>
          <cell r="B208" t="str">
            <v>A</v>
          </cell>
          <cell r="C208">
            <v>1</v>
          </cell>
          <cell r="D208">
            <v>285</v>
          </cell>
          <cell r="E208" t="str">
            <v xml:space="preserve">Gusa Nordeste S/A                                </v>
          </cell>
          <cell r="F208">
            <v>625000.04</v>
          </cell>
          <cell r="G208">
            <v>0</v>
          </cell>
          <cell r="H208">
            <v>34722.22</v>
          </cell>
          <cell r="I208">
            <v>590277.81999999995</v>
          </cell>
        </row>
        <row r="209">
          <cell r="A209" t="str">
            <v>1.2.1.01.13</v>
          </cell>
          <cell r="B209" t="str">
            <v>A</v>
          </cell>
          <cell r="C209">
            <v>1</v>
          </cell>
          <cell r="D209">
            <v>286</v>
          </cell>
          <cell r="E209" t="str">
            <v xml:space="preserve">SIMASA - Siderúrgica do Maranhão S/A             </v>
          </cell>
          <cell r="F209">
            <v>267489.73</v>
          </cell>
          <cell r="G209">
            <v>0</v>
          </cell>
          <cell r="H209">
            <v>0</v>
          </cell>
          <cell r="I209">
            <v>267489.73</v>
          </cell>
        </row>
        <row r="210">
          <cell r="A210" t="str">
            <v>1.2.1.01.17</v>
          </cell>
          <cell r="B210" t="str">
            <v>A</v>
          </cell>
          <cell r="C210">
            <v>1</v>
          </cell>
          <cell r="D210">
            <v>290</v>
          </cell>
          <cell r="E210" t="str">
            <v xml:space="preserve">Viena Siderúrgica S/A                            </v>
          </cell>
          <cell r="F210">
            <v>1928935.36</v>
          </cell>
          <cell r="G210">
            <v>0</v>
          </cell>
          <cell r="H210">
            <v>0</v>
          </cell>
          <cell r="I210">
            <v>1928935.36</v>
          </cell>
        </row>
        <row r="211">
          <cell r="A211" t="str">
            <v>1.2.1.01.19</v>
          </cell>
          <cell r="B211" t="str">
            <v>A</v>
          </cell>
          <cell r="C211">
            <v>1</v>
          </cell>
          <cell r="D211">
            <v>292</v>
          </cell>
          <cell r="E211" t="str">
            <v xml:space="preserve">COSIPA - Cia Siderúrgica do Pará                 </v>
          </cell>
          <cell r="F211">
            <v>1094477.06</v>
          </cell>
          <cell r="G211">
            <v>0</v>
          </cell>
          <cell r="H211">
            <v>0</v>
          </cell>
          <cell r="I211">
            <v>1094477.06</v>
          </cell>
        </row>
        <row r="212">
          <cell r="A212" t="str">
            <v>1.2.1.01.20</v>
          </cell>
          <cell r="B212" t="str">
            <v>A</v>
          </cell>
          <cell r="C212">
            <v>1</v>
          </cell>
          <cell r="D212">
            <v>293</v>
          </cell>
          <cell r="E212" t="str">
            <v xml:space="preserve">DISMAF - Distribuidora de Manufat.               </v>
          </cell>
          <cell r="F212">
            <v>4221704.58</v>
          </cell>
          <cell r="G212">
            <v>0</v>
          </cell>
          <cell r="H212">
            <v>0</v>
          </cell>
          <cell r="I212">
            <v>4221704.58</v>
          </cell>
        </row>
        <row r="213">
          <cell r="A213" t="str">
            <v>1.2.1.01.21</v>
          </cell>
          <cell r="B213" t="str">
            <v>A</v>
          </cell>
          <cell r="C213">
            <v>1</v>
          </cell>
          <cell r="D213">
            <v>294</v>
          </cell>
          <cell r="E213" t="str">
            <v xml:space="preserve">USIPAR - Usina Siderúrgica do Pará               </v>
          </cell>
          <cell r="F213">
            <v>268100.67</v>
          </cell>
          <cell r="G213">
            <v>0</v>
          </cell>
          <cell r="H213">
            <v>0</v>
          </cell>
          <cell r="I213">
            <v>268100.67</v>
          </cell>
        </row>
        <row r="214">
          <cell r="A214" t="str">
            <v>1.2.1.01.22</v>
          </cell>
          <cell r="B214" t="str">
            <v>A</v>
          </cell>
          <cell r="C214">
            <v>1</v>
          </cell>
          <cell r="D214">
            <v>295</v>
          </cell>
          <cell r="E214" t="str">
            <v xml:space="preserve">RT Comécio e Representações                      </v>
          </cell>
          <cell r="F214">
            <v>6222.22</v>
          </cell>
          <cell r="G214">
            <v>0</v>
          </cell>
          <cell r="H214">
            <v>0</v>
          </cell>
          <cell r="I214">
            <v>6222.22</v>
          </cell>
        </row>
        <row r="215">
          <cell r="A215" t="str">
            <v>1.2.1.01.26</v>
          </cell>
          <cell r="B215" t="str">
            <v>A</v>
          </cell>
          <cell r="C215">
            <v>1</v>
          </cell>
          <cell r="D215">
            <v>2130</v>
          </cell>
          <cell r="E215" t="str">
            <v xml:space="preserve">Brazil Marítima                                  </v>
          </cell>
          <cell r="F215">
            <v>416943.95</v>
          </cell>
          <cell r="G215">
            <v>0</v>
          </cell>
          <cell r="H215">
            <v>0</v>
          </cell>
          <cell r="I215">
            <v>416943.95</v>
          </cell>
        </row>
        <row r="216">
          <cell r="A216" t="str">
            <v>1.2.1.01.28</v>
          </cell>
          <cell r="B216" t="str">
            <v>A</v>
          </cell>
          <cell r="C216">
            <v>1</v>
          </cell>
          <cell r="D216">
            <v>2132</v>
          </cell>
          <cell r="E216" t="str">
            <v xml:space="preserve">M. do P. S. Mendes Consultoria                   </v>
          </cell>
          <cell r="F216">
            <v>15606</v>
          </cell>
          <cell r="G216">
            <v>0</v>
          </cell>
          <cell r="H216">
            <v>0</v>
          </cell>
          <cell r="I216">
            <v>15606</v>
          </cell>
        </row>
        <row r="217">
          <cell r="A217" t="str">
            <v>1.2.1.01.29</v>
          </cell>
          <cell r="B217" t="str">
            <v>A</v>
          </cell>
          <cell r="C217">
            <v>1</v>
          </cell>
          <cell r="D217">
            <v>2133</v>
          </cell>
          <cell r="E217" t="str">
            <v xml:space="preserve">Rafi Transporte e Logística Ltda                 </v>
          </cell>
          <cell r="F217">
            <v>4420.26</v>
          </cell>
          <cell r="G217">
            <v>0</v>
          </cell>
          <cell r="H217">
            <v>0</v>
          </cell>
          <cell r="I217">
            <v>4420.26</v>
          </cell>
        </row>
        <row r="218">
          <cell r="A218" t="str">
            <v>1.2.1.01.33</v>
          </cell>
          <cell r="B218" t="str">
            <v>A</v>
          </cell>
          <cell r="C218">
            <v>1</v>
          </cell>
          <cell r="D218">
            <v>2327</v>
          </cell>
          <cell r="E218" t="str">
            <v xml:space="preserve">Celebration Turismo e Eventos Ltda               </v>
          </cell>
          <cell r="F218">
            <v>7341.61</v>
          </cell>
          <cell r="G218">
            <v>0</v>
          </cell>
          <cell r="H218">
            <v>0</v>
          </cell>
          <cell r="I218">
            <v>7341.61</v>
          </cell>
        </row>
        <row r="219">
          <cell r="A219" t="str">
            <v>1.2.1.01.34</v>
          </cell>
          <cell r="B219" t="str">
            <v>A</v>
          </cell>
          <cell r="C219">
            <v>1</v>
          </cell>
          <cell r="D219">
            <v>2328</v>
          </cell>
          <cell r="E219" t="str">
            <v xml:space="preserve">Celiany Cristina Dutra dos Santos                </v>
          </cell>
          <cell r="F219">
            <v>1807.7</v>
          </cell>
          <cell r="G219">
            <v>0</v>
          </cell>
          <cell r="H219">
            <v>0</v>
          </cell>
          <cell r="I219">
            <v>1807.7</v>
          </cell>
        </row>
        <row r="220">
          <cell r="A220" t="str">
            <v>1.2.1.01.35</v>
          </cell>
          <cell r="B220" t="str">
            <v>A</v>
          </cell>
          <cell r="C220">
            <v>1</v>
          </cell>
          <cell r="D220">
            <v>2329</v>
          </cell>
          <cell r="E220" t="str">
            <v xml:space="preserve">SIDEPAR - Siderúrgica do Pará S/A                </v>
          </cell>
          <cell r="F220">
            <v>471620.85</v>
          </cell>
          <cell r="G220">
            <v>0</v>
          </cell>
          <cell r="H220">
            <v>0</v>
          </cell>
          <cell r="I220">
            <v>471620.85</v>
          </cell>
        </row>
        <row r="221">
          <cell r="A221" t="str">
            <v>1.2.1.01.36</v>
          </cell>
          <cell r="B221" t="str">
            <v>A</v>
          </cell>
          <cell r="C221">
            <v>1</v>
          </cell>
          <cell r="D221">
            <v>2330</v>
          </cell>
          <cell r="E221" t="str">
            <v xml:space="preserve">Trapiche Turismo Ltda - ME                       </v>
          </cell>
          <cell r="F221">
            <v>5490</v>
          </cell>
          <cell r="G221">
            <v>0</v>
          </cell>
          <cell r="H221">
            <v>0</v>
          </cell>
          <cell r="I221">
            <v>5490</v>
          </cell>
        </row>
        <row r="222">
          <cell r="A222" t="str">
            <v>1.2.1.01.37</v>
          </cell>
          <cell r="B222" t="str">
            <v>A</v>
          </cell>
          <cell r="C222">
            <v>1</v>
          </cell>
          <cell r="D222">
            <v>2331</v>
          </cell>
          <cell r="E222" t="str">
            <v xml:space="preserve">Vade Consultoria Ltda - ME                       </v>
          </cell>
          <cell r="F222">
            <v>9821</v>
          </cell>
          <cell r="G222">
            <v>0</v>
          </cell>
          <cell r="H222">
            <v>0</v>
          </cell>
          <cell r="I222">
            <v>9821</v>
          </cell>
        </row>
        <row r="223">
          <cell r="A223" t="str">
            <v>1.2.1.01.38</v>
          </cell>
          <cell r="B223" t="str">
            <v>A</v>
          </cell>
          <cell r="C223">
            <v>1</v>
          </cell>
          <cell r="D223">
            <v>2606</v>
          </cell>
          <cell r="E223" t="str">
            <v xml:space="preserve">Ponto do Gráfico Comércio de Máquinas            </v>
          </cell>
          <cell r="F223">
            <v>20079.09</v>
          </cell>
          <cell r="G223">
            <v>0</v>
          </cell>
          <cell r="H223">
            <v>0</v>
          </cell>
          <cell r="I223">
            <v>20079.09</v>
          </cell>
        </row>
        <row r="224">
          <cell r="A224" t="str">
            <v>1.2.1.01.40</v>
          </cell>
          <cell r="B224" t="str">
            <v>A</v>
          </cell>
          <cell r="C224">
            <v>1</v>
          </cell>
          <cell r="D224">
            <v>3828</v>
          </cell>
          <cell r="E224" t="str">
            <v xml:space="preserve">Big Pernil                                       </v>
          </cell>
          <cell r="F224">
            <v>0</v>
          </cell>
          <cell r="G224">
            <v>5980</v>
          </cell>
          <cell r="H224">
            <v>0</v>
          </cell>
          <cell r="I224">
            <v>5980</v>
          </cell>
        </row>
        <row r="225">
          <cell r="A225" t="str">
            <v>1.2.1.02</v>
          </cell>
          <cell r="B225" t="str">
            <v>S</v>
          </cell>
          <cell r="C225">
            <v>1</v>
          </cell>
          <cell r="D225">
            <v>3779</v>
          </cell>
          <cell r="E225" t="str">
            <v xml:space="preserve">Provisão p/ Perdas nos Receb. - L. Prazo         </v>
          </cell>
          <cell r="F225">
            <v>-10842056.09</v>
          </cell>
          <cell r="G225">
            <v>0</v>
          </cell>
          <cell r="H225">
            <v>5980</v>
          </cell>
          <cell r="I225">
            <v>-10848036.09</v>
          </cell>
        </row>
        <row r="226">
          <cell r="A226" t="str">
            <v>1.2.1.02.01</v>
          </cell>
          <cell r="B226" t="str">
            <v>A</v>
          </cell>
          <cell r="C226">
            <v>1</v>
          </cell>
          <cell r="D226">
            <v>296</v>
          </cell>
          <cell r="E226" t="str">
            <v xml:space="preserve">Provisão p/ Perdas nos Receb. - L. Prazo         </v>
          </cell>
          <cell r="F226">
            <v>-10842056.09</v>
          </cell>
          <cell r="G226">
            <v>0</v>
          </cell>
          <cell r="H226">
            <v>5980</v>
          </cell>
          <cell r="I226">
            <v>-10848036.09</v>
          </cell>
        </row>
        <row r="227">
          <cell r="A227" t="str">
            <v>1.2.3</v>
          </cell>
          <cell r="B227" t="str">
            <v>S</v>
          </cell>
          <cell r="C227">
            <v>1</v>
          </cell>
          <cell r="D227">
            <v>298</v>
          </cell>
          <cell r="E227" t="str">
            <v xml:space="preserve">Imobilizado                                      </v>
          </cell>
          <cell r="F227">
            <v>611771730.99000001</v>
          </cell>
          <cell r="G227">
            <v>278514233.20999998</v>
          </cell>
          <cell r="H227">
            <v>308293.42</v>
          </cell>
          <cell r="I227">
            <v>889977670.77999997</v>
          </cell>
        </row>
        <row r="228">
          <cell r="A228" t="str">
            <v>1.2.3.01</v>
          </cell>
          <cell r="B228" t="str">
            <v>S</v>
          </cell>
          <cell r="C228">
            <v>1</v>
          </cell>
          <cell r="D228">
            <v>299</v>
          </cell>
          <cell r="E228" t="str">
            <v xml:space="preserve">Bens Imóveis                                     </v>
          </cell>
          <cell r="F228">
            <v>30275810.489999998</v>
          </cell>
          <cell r="G228">
            <v>277124774.42000002</v>
          </cell>
          <cell r="H228">
            <v>0</v>
          </cell>
          <cell r="I228">
            <v>307400584.91000003</v>
          </cell>
        </row>
        <row r="229">
          <cell r="A229" t="str">
            <v>1.2.3.01.01</v>
          </cell>
          <cell r="B229" t="str">
            <v>S</v>
          </cell>
          <cell r="C229">
            <v>1</v>
          </cell>
          <cell r="D229">
            <v>300</v>
          </cell>
          <cell r="E229" t="str">
            <v xml:space="preserve">Benfeitorias em Imóveis de Terceiros             </v>
          </cell>
          <cell r="F229">
            <v>30275810.489999998</v>
          </cell>
          <cell r="G229">
            <v>0</v>
          </cell>
          <cell r="H229">
            <v>0</v>
          </cell>
          <cell r="I229">
            <v>30275810.489999998</v>
          </cell>
        </row>
        <row r="230">
          <cell r="A230" t="str">
            <v>1.2.3.01.01.0001</v>
          </cell>
          <cell r="B230" t="str">
            <v>A</v>
          </cell>
          <cell r="C230">
            <v>1</v>
          </cell>
          <cell r="D230">
            <v>301</v>
          </cell>
          <cell r="E230" t="str">
            <v xml:space="preserve">Edificações no Porto do Itaqui                   </v>
          </cell>
          <cell r="F230">
            <v>2960859.94</v>
          </cell>
          <cell r="G230">
            <v>0</v>
          </cell>
          <cell r="H230">
            <v>0</v>
          </cell>
          <cell r="I230">
            <v>2960859.94</v>
          </cell>
        </row>
        <row r="231">
          <cell r="A231" t="str">
            <v>1.2.3.01.01.0002</v>
          </cell>
          <cell r="B231" t="str">
            <v>A</v>
          </cell>
          <cell r="C231">
            <v>1</v>
          </cell>
          <cell r="D231">
            <v>302</v>
          </cell>
          <cell r="E231" t="str">
            <v xml:space="preserve">Paviment. da área do Porto do Itaqui             </v>
          </cell>
          <cell r="F231">
            <v>4731961.9000000004</v>
          </cell>
          <cell r="G231">
            <v>0</v>
          </cell>
          <cell r="H231">
            <v>0</v>
          </cell>
          <cell r="I231">
            <v>4731961.9000000004</v>
          </cell>
        </row>
        <row r="232">
          <cell r="A232" t="str">
            <v>1.2.3.01.01.0003</v>
          </cell>
          <cell r="B232" t="str">
            <v>A</v>
          </cell>
          <cell r="C232">
            <v>1</v>
          </cell>
          <cell r="D232">
            <v>303</v>
          </cell>
          <cell r="E232" t="str">
            <v xml:space="preserve">Paviment. de Aces. Term. de F. Boat              </v>
          </cell>
          <cell r="F232">
            <v>216735.99</v>
          </cell>
          <cell r="G232">
            <v>0</v>
          </cell>
          <cell r="H232">
            <v>0</v>
          </cell>
          <cell r="I232">
            <v>216735.99</v>
          </cell>
        </row>
        <row r="233">
          <cell r="A233" t="str">
            <v>1.2.3.01.01.0004</v>
          </cell>
          <cell r="B233" t="str">
            <v>A</v>
          </cell>
          <cell r="C233">
            <v>1</v>
          </cell>
          <cell r="D233">
            <v>304</v>
          </cell>
          <cell r="E233" t="str">
            <v xml:space="preserve">Sede                                             </v>
          </cell>
          <cell r="F233">
            <v>3444919.91</v>
          </cell>
          <cell r="G233">
            <v>0</v>
          </cell>
          <cell r="H233">
            <v>0</v>
          </cell>
          <cell r="I233">
            <v>3444919.91</v>
          </cell>
        </row>
        <row r="234">
          <cell r="A234" t="str">
            <v>1.2.3.01.01.0005</v>
          </cell>
          <cell r="B234" t="str">
            <v>A</v>
          </cell>
          <cell r="C234">
            <v>1</v>
          </cell>
          <cell r="D234">
            <v>305</v>
          </cell>
          <cell r="E234" t="str">
            <v xml:space="preserve">Edificações e Instal. na Ponta da Esp.           </v>
          </cell>
          <cell r="F234">
            <v>266453.75</v>
          </cell>
          <cell r="G234">
            <v>0</v>
          </cell>
          <cell r="H234">
            <v>0</v>
          </cell>
          <cell r="I234">
            <v>266453.75</v>
          </cell>
        </row>
        <row r="235">
          <cell r="A235" t="str">
            <v>1.2.3.01.01.0006</v>
          </cell>
          <cell r="B235" t="str">
            <v>A</v>
          </cell>
          <cell r="C235">
            <v>1</v>
          </cell>
          <cell r="D235">
            <v>306</v>
          </cell>
          <cell r="E235" t="str">
            <v xml:space="preserve">Edificações e Instalações no Cujupe              </v>
          </cell>
          <cell r="F235">
            <v>843156.51</v>
          </cell>
          <cell r="G235">
            <v>0</v>
          </cell>
          <cell r="H235">
            <v>0</v>
          </cell>
          <cell r="I235">
            <v>843156.51</v>
          </cell>
        </row>
        <row r="236">
          <cell r="A236" t="str">
            <v>1.2.3.01.01.0007</v>
          </cell>
          <cell r="B236" t="str">
            <v>A</v>
          </cell>
          <cell r="C236">
            <v>1</v>
          </cell>
          <cell r="D236">
            <v>307</v>
          </cell>
          <cell r="E236" t="str">
            <v xml:space="preserve">Nova Portaria                                    </v>
          </cell>
          <cell r="F236">
            <v>2272787.4700000002</v>
          </cell>
          <cell r="G236">
            <v>0</v>
          </cell>
          <cell r="H236">
            <v>0</v>
          </cell>
          <cell r="I236">
            <v>2272787.4700000002</v>
          </cell>
        </row>
        <row r="237">
          <cell r="A237" t="str">
            <v>1.2.3.01.01.0008</v>
          </cell>
          <cell r="B237" t="str">
            <v>A</v>
          </cell>
          <cell r="C237">
            <v>1</v>
          </cell>
          <cell r="D237">
            <v>308</v>
          </cell>
          <cell r="E237" t="str">
            <v xml:space="preserve">Terminal Turístico                               </v>
          </cell>
          <cell r="F237">
            <v>790577.82</v>
          </cell>
          <cell r="G237">
            <v>0</v>
          </cell>
          <cell r="H237">
            <v>0</v>
          </cell>
          <cell r="I237">
            <v>790577.82</v>
          </cell>
        </row>
        <row r="238">
          <cell r="A238" t="str">
            <v>1.2.3.01.01.0009</v>
          </cell>
          <cell r="B238" t="str">
            <v>A</v>
          </cell>
          <cell r="C238">
            <v>1</v>
          </cell>
          <cell r="D238">
            <v>309</v>
          </cell>
          <cell r="E238" t="str">
            <v xml:space="preserve">Pátio de Acesso ao Posto da GERE                 </v>
          </cell>
          <cell r="F238">
            <v>356874.69</v>
          </cell>
          <cell r="G238">
            <v>0</v>
          </cell>
          <cell r="H238">
            <v>0</v>
          </cell>
          <cell r="I238">
            <v>356874.69</v>
          </cell>
        </row>
        <row r="239">
          <cell r="A239" t="str">
            <v>1.2.3.01.01.0010</v>
          </cell>
          <cell r="B239" t="str">
            <v>A</v>
          </cell>
          <cell r="C239">
            <v>1</v>
          </cell>
          <cell r="D239">
            <v>310</v>
          </cell>
          <cell r="E239" t="str">
            <v xml:space="preserve">Estacionamento da Sede                           </v>
          </cell>
          <cell r="F239">
            <v>164961.95000000001</v>
          </cell>
          <cell r="G239">
            <v>0</v>
          </cell>
          <cell r="H239">
            <v>0</v>
          </cell>
          <cell r="I239">
            <v>164961.95000000001</v>
          </cell>
        </row>
        <row r="240">
          <cell r="A240" t="str">
            <v>1.2.3.01.01.0011</v>
          </cell>
          <cell r="B240" t="str">
            <v>A</v>
          </cell>
          <cell r="C240">
            <v>1</v>
          </cell>
          <cell r="D240">
            <v>311</v>
          </cell>
          <cell r="E240" t="str">
            <v xml:space="preserve">Estação de Trat. de Água e Esgoto                </v>
          </cell>
          <cell r="F240">
            <v>184736.42</v>
          </cell>
          <cell r="G240">
            <v>0</v>
          </cell>
          <cell r="H240">
            <v>0</v>
          </cell>
          <cell r="I240">
            <v>184736.42</v>
          </cell>
        </row>
        <row r="241">
          <cell r="A241" t="str">
            <v>1.2.3.01.01.0012</v>
          </cell>
          <cell r="B241" t="str">
            <v>A</v>
          </cell>
          <cell r="C241">
            <v>1</v>
          </cell>
          <cell r="D241">
            <v>312</v>
          </cell>
          <cell r="E241" t="str">
            <v xml:space="preserve">Substação Elétrica da Sede                       </v>
          </cell>
          <cell r="F241">
            <v>44852.480000000003</v>
          </cell>
          <cell r="G241">
            <v>0</v>
          </cell>
          <cell r="H241">
            <v>0</v>
          </cell>
          <cell r="I241">
            <v>44852.480000000003</v>
          </cell>
        </row>
        <row r="242">
          <cell r="A242" t="str">
            <v>1.2.3.01.01.0013</v>
          </cell>
          <cell r="B242" t="str">
            <v>A</v>
          </cell>
          <cell r="C242">
            <v>1</v>
          </cell>
          <cell r="D242">
            <v>313</v>
          </cell>
          <cell r="E242" t="str">
            <v xml:space="preserve">Ampliação do Pátio 03 de Estoc.                  </v>
          </cell>
          <cell r="F242">
            <v>760775.74</v>
          </cell>
          <cell r="G242">
            <v>0</v>
          </cell>
          <cell r="H242">
            <v>0</v>
          </cell>
          <cell r="I242">
            <v>760775.74</v>
          </cell>
        </row>
        <row r="243">
          <cell r="A243" t="str">
            <v>1.2.3.01.01.0014</v>
          </cell>
          <cell r="B243" t="str">
            <v>A</v>
          </cell>
          <cell r="C243">
            <v>1</v>
          </cell>
          <cell r="D243">
            <v>314</v>
          </cell>
          <cell r="E243" t="str">
            <v xml:space="preserve">Pavimentação do Pátio 04                         </v>
          </cell>
          <cell r="F243">
            <v>312118.07</v>
          </cell>
          <cell r="G243">
            <v>0</v>
          </cell>
          <cell r="H243">
            <v>0</v>
          </cell>
          <cell r="I243">
            <v>312118.07</v>
          </cell>
        </row>
        <row r="244">
          <cell r="A244" t="str">
            <v>1.2.3.01.01.0015</v>
          </cell>
          <cell r="B244" t="str">
            <v>A</v>
          </cell>
          <cell r="C244">
            <v>1</v>
          </cell>
          <cell r="D244">
            <v>315</v>
          </cell>
          <cell r="E244" t="str">
            <v xml:space="preserve">Ampliação do pátio 01 de Estoc.                  </v>
          </cell>
          <cell r="F244">
            <v>143769.34</v>
          </cell>
          <cell r="G244">
            <v>0</v>
          </cell>
          <cell r="H244">
            <v>0</v>
          </cell>
          <cell r="I244">
            <v>143769.34</v>
          </cell>
        </row>
        <row r="245">
          <cell r="A245" t="str">
            <v>1.2.3.01.01.0016</v>
          </cell>
          <cell r="B245" t="str">
            <v>A</v>
          </cell>
          <cell r="C245">
            <v>1</v>
          </cell>
          <cell r="D245">
            <v>316</v>
          </cell>
          <cell r="E245" t="str">
            <v xml:space="preserve">Posto da Polícia Federal e Anvisa                </v>
          </cell>
          <cell r="F245">
            <v>148508.54</v>
          </cell>
          <cell r="G245">
            <v>0</v>
          </cell>
          <cell r="H245">
            <v>0</v>
          </cell>
          <cell r="I245">
            <v>148508.54</v>
          </cell>
        </row>
        <row r="246">
          <cell r="A246" t="str">
            <v>1.2.3.01.01.0017</v>
          </cell>
          <cell r="B246" t="str">
            <v>A</v>
          </cell>
          <cell r="C246">
            <v>1</v>
          </cell>
          <cell r="D246">
            <v>317</v>
          </cell>
          <cell r="E246" t="str">
            <v xml:space="preserve">Pátio de concreto armado área do Porto           </v>
          </cell>
          <cell r="F246">
            <v>207683.5</v>
          </cell>
          <cell r="G246">
            <v>0</v>
          </cell>
          <cell r="H246">
            <v>0</v>
          </cell>
          <cell r="I246">
            <v>207683.5</v>
          </cell>
        </row>
        <row r="247">
          <cell r="A247" t="str">
            <v>1.2.3.01.01.0018</v>
          </cell>
          <cell r="B247" t="str">
            <v>A</v>
          </cell>
          <cell r="C247">
            <v>1</v>
          </cell>
          <cell r="D247">
            <v>318</v>
          </cell>
          <cell r="E247" t="str">
            <v xml:space="preserve">Posto do Ipemar                                  </v>
          </cell>
          <cell r="F247">
            <v>446340.18</v>
          </cell>
          <cell r="G247">
            <v>0</v>
          </cell>
          <cell r="H247">
            <v>0</v>
          </cell>
          <cell r="I247">
            <v>446340.18</v>
          </cell>
        </row>
        <row r="248">
          <cell r="A248" t="str">
            <v>1.2.3.01.01.0019</v>
          </cell>
          <cell r="B248" t="str">
            <v>A</v>
          </cell>
          <cell r="C248">
            <v>1</v>
          </cell>
          <cell r="D248">
            <v>319</v>
          </cell>
          <cell r="E248" t="str">
            <v xml:space="preserve">Posto VIGIAGRO - Contrapartida                   </v>
          </cell>
          <cell r="F248">
            <v>49225.3</v>
          </cell>
          <cell r="G248">
            <v>0</v>
          </cell>
          <cell r="H248">
            <v>0</v>
          </cell>
          <cell r="I248">
            <v>49225.3</v>
          </cell>
        </row>
        <row r="249">
          <cell r="A249" t="str">
            <v>1.2.3.01.01.0020</v>
          </cell>
          <cell r="B249" t="str">
            <v>A</v>
          </cell>
          <cell r="C249">
            <v>1</v>
          </cell>
          <cell r="D249">
            <v>320</v>
          </cell>
          <cell r="E249" t="str">
            <v xml:space="preserve">Posto Corpo de Bombeiros                         </v>
          </cell>
          <cell r="F249">
            <v>29740</v>
          </cell>
          <cell r="G249">
            <v>0</v>
          </cell>
          <cell r="H249">
            <v>0</v>
          </cell>
          <cell r="I249">
            <v>29740</v>
          </cell>
        </row>
        <row r="250">
          <cell r="A250" t="str">
            <v>1.2.3.01.01.0021</v>
          </cell>
          <cell r="B250" t="str">
            <v>A</v>
          </cell>
          <cell r="C250">
            <v>1</v>
          </cell>
          <cell r="D250">
            <v>321</v>
          </cell>
          <cell r="E250" t="str">
            <v xml:space="preserve">Oficina EMAP                                     </v>
          </cell>
          <cell r="F250">
            <v>431184.95</v>
          </cell>
          <cell r="G250">
            <v>0</v>
          </cell>
          <cell r="H250">
            <v>0</v>
          </cell>
          <cell r="I250">
            <v>431184.95</v>
          </cell>
        </row>
        <row r="251">
          <cell r="A251" t="str">
            <v>1.2.3.01.01.0022</v>
          </cell>
          <cell r="B251" t="str">
            <v>A</v>
          </cell>
          <cell r="C251">
            <v>1</v>
          </cell>
          <cell r="D251">
            <v>322</v>
          </cell>
          <cell r="E251" t="str">
            <v xml:space="preserve">Conteiner Posto Polícia Federal                  </v>
          </cell>
          <cell r="F251">
            <v>139860</v>
          </cell>
          <cell r="G251">
            <v>0</v>
          </cell>
          <cell r="H251">
            <v>0</v>
          </cell>
          <cell r="I251">
            <v>139860</v>
          </cell>
        </row>
        <row r="252">
          <cell r="A252" t="str">
            <v>1.2.3.01.01.0023</v>
          </cell>
          <cell r="B252" t="str">
            <v>A</v>
          </cell>
          <cell r="C252">
            <v>1</v>
          </cell>
          <cell r="D252">
            <v>323</v>
          </cell>
          <cell r="E252" t="str">
            <v xml:space="preserve">Passarela Terminal Cujupe                        </v>
          </cell>
          <cell r="F252">
            <v>101292</v>
          </cell>
          <cell r="G252">
            <v>0</v>
          </cell>
          <cell r="H252">
            <v>0</v>
          </cell>
          <cell r="I252">
            <v>101292</v>
          </cell>
        </row>
        <row r="253">
          <cell r="A253" t="str">
            <v>1.2.3.01.01.0024</v>
          </cell>
          <cell r="B253" t="str">
            <v>A</v>
          </cell>
          <cell r="C253">
            <v>1</v>
          </cell>
          <cell r="D253">
            <v>324</v>
          </cell>
          <cell r="E253" t="str">
            <v xml:space="preserve">Pavimentação da Área A. 01 da EMAP               </v>
          </cell>
          <cell r="F253">
            <v>137600</v>
          </cell>
          <cell r="G253">
            <v>0</v>
          </cell>
          <cell r="H253">
            <v>0</v>
          </cell>
          <cell r="I253">
            <v>137600</v>
          </cell>
        </row>
        <row r="254">
          <cell r="A254" t="str">
            <v>1.2.3.01.01.0025</v>
          </cell>
          <cell r="B254" t="str">
            <v>A</v>
          </cell>
          <cell r="C254">
            <v>1</v>
          </cell>
          <cell r="D254">
            <v>325</v>
          </cell>
          <cell r="E254" t="str">
            <v xml:space="preserve">Subestação C. Bombeiros Estac de Carreta         </v>
          </cell>
          <cell r="F254">
            <v>78926.05</v>
          </cell>
          <cell r="G254">
            <v>0</v>
          </cell>
          <cell r="H254">
            <v>0</v>
          </cell>
          <cell r="I254">
            <v>78926.05</v>
          </cell>
        </row>
        <row r="255">
          <cell r="A255" t="str">
            <v>1.2.3.01.01.0026</v>
          </cell>
          <cell r="B255" t="str">
            <v>A</v>
          </cell>
          <cell r="C255">
            <v>1</v>
          </cell>
          <cell r="D255">
            <v>326</v>
          </cell>
          <cell r="E255" t="str">
            <v xml:space="preserve">Estacionamento de Lanchas                        </v>
          </cell>
          <cell r="F255">
            <v>136387.59</v>
          </cell>
          <cell r="G255">
            <v>0</v>
          </cell>
          <cell r="H255">
            <v>0</v>
          </cell>
          <cell r="I255">
            <v>136387.59</v>
          </cell>
        </row>
        <row r="256">
          <cell r="A256" t="str">
            <v>1.2.3.01.01.0027</v>
          </cell>
          <cell r="B256" t="str">
            <v>A</v>
          </cell>
          <cell r="C256">
            <v>1</v>
          </cell>
          <cell r="D256">
            <v>327</v>
          </cell>
          <cell r="E256" t="str">
            <v xml:space="preserve">Pavimentação Acesso aos Berços                   </v>
          </cell>
          <cell r="F256">
            <v>145054.93</v>
          </cell>
          <cell r="G256">
            <v>0</v>
          </cell>
          <cell r="H256">
            <v>0</v>
          </cell>
          <cell r="I256">
            <v>145054.93</v>
          </cell>
        </row>
        <row r="257">
          <cell r="A257" t="str">
            <v>1.2.3.01.01.0028</v>
          </cell>
          <cell r="B257" t="str">
            <v>A</v>
          </cell>
          <cell r="C257">
            <v>1</v>
          </cell>
          <cell r="D257">
            <v>328</v>
          </cell>
          <cell r="E257" t="str">
            <v xml:space="preserve">Conteiner Praticagem                             </v>
          </cell>
          <cell r="F257">
            <v>138325</v>
          </cell>
          <cell r="G257">
            <v>0</v>
          </cell>
          <cell r="H257">
            <v>0</v>
          </cell>
          <cell r="I257">
            <v>138325</v>
          </cell>
        </row>
        <row r="258">
          <cell r="A258" t="str">
            <v>1.2.3.01.01.0029</v>
          </cell>
          <cell r="B258" t="str">
            <v>A</v>
          </cell>
          <cell r="C258">
            <v>1</v>
          </cell>
          <cell r="D258">
            <v>329</v>
          </cell>
          <cell r="E258" t="str">
            <v xml:space="preserve">Posto Fiscalização Estado Ponta Espera           </v>
          </cell>
          <cell r="F258">
            <v>109929.43</v>
          </cell>
          <cell r="G258">
            <v>0</v>
          </cell>
          <cell r="H258">
            <v>0</v>
          </cell>
          <cell r="I258">
            <v>109929.43</v>
          </cell>
        </row>
        <row r="259">
          <cell r="A259" t="str">
            <v>1.2.3.01.01.0030</v>
          </cell>
          <cell r="B259" t="str">
            <v>A</v>
          </cell>
          <cell r="C259">
            <v>1</v>
          </cell>
          <cell r="D259">
            <v>330</v>
          </cell>
          <cell r="E259" t="str">
            <v xml:space="preserve">Abrigos Ponto de Ônibus - Área Portuária         </v>
          </cell>
          <cell r="F259">
            <v>164102.10999999999</v>
          </cell>
          <cell r="G259">
            <v>0</v>
          </cell>
          <cell r="H259">
            <v>0</v>
          </cell>
          <cell r="I259">
            <v>164102.10999999999</v>
          </cell>
        </row>
        <row r="260">
          <cell r="A260" t="str">
            <v>1.2.3.01.01.0031</v>
          </cell>
          <cell r="B260" t="str">
            <v>A</v>
          </cell>
          <cell r="C260">
            <v>1</v>
          </cell>
          <cell r="D260">
            <v>331</v>
          </cell>
          <cell r="E260" t="str">
            <v xml:space="preserve">Acesso ao Terminal da Petrobras                  </v>
          </cell>
          <cell r="F260">
            <v>280780.3</v>
          </cell>
          <cell r="G260">
            <v>0</v>
          </cell>
          <cell r="H260">
            <v>0</v>
          </cell>
          <cell r="I260">
            <v>280780.3</v>
          </cell>
        </row>
        <row r="261">
          <cell r="A261" t="str">
            <v>1.2.3.01.01.0032</v>
          </cell>
          <cell r="B261" t="str">
            <v>A</v>
          </cell>
          <cell r="C261">
            <v>1</v>
          </cell>
          <cell r="D261">
            <v>332</v>
          </cell>
          <cell r="E261" t="str">
            <v xml:space="preserve">Instalações Elétricas no Porto                   </v>
          </cell>
          <cell r="F261">
            <v>142300</v>
          </cell>
          <cell r="G261">
            <v>0</v>
          </cell>
          <cell r="H261">
            <v>0</v>
          </cell>
          <cell r="I261">
            <v>142300</v>
          </cell>
        </row>
        <row r="262">
          <cell r="A262" t="str">
            <v>1.2.3.01.01.0033</v>
          </cell>
          <cell r="B262" t="str">
            <v>A</v>
          </cell>
          <cell r="C262">
            <v>1</v>
          </cell>
          <cell r="D262">
            <v>333</v>
          </cell>
          <cell r="E262" t="str">
            <v xml:space="preserve">Depósito de Materiais Ponta da Espera            </v>
          </cell>
          <cell r="F262">
            <v>128000</v>
          </cell>
          <cell r="G262">
            <v>0</v>
          </cell>
          <cell r="H262">
            <v>0</v>
          </cell>
          <cell r="I262">
            <v>128000</v>
          </cell>
        </row>
        <row r="263">
          <cell r="A263" t="str">
            <v>1.2.3.01.01.0034</v>
          </cell>
          <cell r="B263" t="str">
            <v>A</v>
          </cell>
          <cell r="C263">
            <v>1</v>
          </cell>
          <cell r="D263">
            <v>334</v>
          </cell>
          <cell r="E263" t="str">
            <v xml:space="preserve">Torres de Refletores da Área Alfandegada         </v>
          </cell>
          <cell r="F263">
            <v>307970.46999999997</v>
          </cell>
          <cell r="G263">
            <v>0</v>
          </cell>
          <cell r="H263">
            <v>0</v>
          </cell>
          <cell r="I263">
            <v>307970.46999999997</v>
          </cell>
        </row>
        <row r="264">
          <cell r="A264" t="str">
            <v>1.2.3.01.01.0035</v>
          </cell>
          <cell r="B264" t="str">
            <v>A</v>
          </cell>
          <cell r="C264">
            <v>1</v>
          </cell>
          <cell r="D264">
            <v>335</v>
          </cell>
          <cell r="E264" t="str">
            <v xml:space="preserve">Cozinha Industrial da Emap                       </v>
          </cell>
          <cell r="F264">
            <v>132649.45000000001</v>
          </cell>
          <cell r="G264">
            <v>0</v>
          </cell>
          <cell r="H264">
            <v>0</v>
          </cell>
          <cell r="I264">
            <v>132649.45000000001</v>
          </cell>
        </row>
        <row r="265">
          <cell r="A265" t="str">
            <v>1.2.3.01.01.0036</v>
          </cell>
          <cell r="B265" t="str">
            <v>A</v>
          </cell>
          <cell r="C265">
            <v>1</v>
          </cell>
          <cell r="D265">
            <v>336</v>
          </cell>
          <cell r="E265" t="str">
            <v xml:space="preserve">Salão de Recepção da Emap                        </v>
          </cell>
          <cell r="F265">
            <v>151373.47</v>
          </cell>
          <cell r="G265">
            <v>0</v>
          </cell>
          <cell r="H265">
            <v>0</v>
          </cell>
          <cell r="I265">
            <v>151373.47</v>
          </cell>
        </row>
        <row r="266">
          <cell r="A266" t="str">
            <v>1.2.3.01.01.0037</v>
          </cell>
          <cell r="B266" t="str">
            <v>A</v>
          </cell>
          <cell r="C266">
            <v>1</v>
          </cell>
          <cell r="D266">
            <v>337</v>
          </cell>
          <cell r="E266" t="str">
            <v xml:space="preserve">Área Vivência Posto Sefaz                        </v>
          </cell>
          <cell r="F266">
            <v>139383.35999999999</v>
          </cell>
          <cell r="G266">
            <v>0</v>
          </cell>
          <cell r="H266">
            <v>0</v>
          </cell>
          <cell r="I266">
            <v>139383.35999999999</v>
          </cell>
        </row>
        <row r="267">
          <cell r="A267" t="str">
            <v>1.2.3.01.01.0038</v>
          </cell>
          <cell r="B267" t="str">
            <v>A</v>
          </cell>
          <cell r="C267">
            <v>1</v>
          </cell>
          <cell r="D267">
            <v>338</v>
          </cell>
          <cell r="E267" t="str">
            <v xml:space="preserve">Pavimentação Externa do Porto                    </v>
          </cell>
          <cell r="F267">
            <v>134919.72</v>
          </cell>
          <cell r="G267">
            <v>0</v>
          </cell>
          <cell r="H267">
            <v>0</v>
          </cell>
          <cell r="I267">
            <v>134919.72</v>
          </cell>
        </row>
        <row r="268">
          <cell r="A268" t="str">
            <v>1.2.3.01.01.0040</v>
          </cell>
          <cell r="B268" t="str">
            <v>A</v>
          </cell>
          <cell r="C268">
            <v>1</v>
          </cell>
          <cell r="D268">
            <v>339</v>
          </cell>
          <cell r="E268" t="str">
            <v xml:space="preserve">Sistema de Combate a Incêndio do Porto           </v>
          </cell>
          <cell r="F268">
            <v>270785.17</v>
          </cell>
          <cell r="G268">
            <v>0</v>
          </cell>
          <cell r="H268">
            <v>0</v>
          </cell>
          <cell r="I268">
            <v>270785.17</v>
          </cell>
        </row>
        <row r="269">
          <cell r="A269" t="str">
            <v>1.2.3.01.01.0041</v>
          </cell>
          <cell r="B269" t="str">
            <v>A</v>
          </cell>
          <cell r="C269">
            <v>1</v>
          </cell>
          <cell r="D269">
            <v>340</v>
          </cell>
          <cell r="E269" t="str">
            <v xml:space="preserve">Instalação p/ Transp. Deriv. de Pétroleo         </v>
          </cell>
          <cell r="F269">
            <v>132722</v>
          </cell>
          <cell r="G269">
            <v>0</v>
          </cell>
          <cell r="H269">
            <v>0</v>
          </cell>
          <cell r="I269">
            <v>132722</v>
          </cell>
        </row>
        <row r="270">
          <cell r="A270" t="str">
            <v>1.2.3.01.01.0042</v>
          </cell>
          <cell r="B270" t="str">
            <v>A</v>
          </cell>
          <cell r="C270">
            <v>1</v>
          </cell>
          <cell r="D270">
            <v>341</v>
          </cell>
          <cell r="E270" t="str">
            <v xml:space="preserve">Praça do Portuário                               </v>
          </cell>
          <cell r="F270">
            <v>141997.69</v>
          </cell>
          <cell r="G270">
            <v>0</v>
          </cell>
          <cell r="H270">
            <v>0</v>
          </cell>
          <cell r="I270">
            <v>141997.69</v>
          </cell>
        </row>
        <row r="271">
          <cell r="A271" t="str">
            <v>1.2.3.01.01.0043</v>
          </cell>
          <cell r="B271" t="str">
            <v>A</v>
          </cell>
          <cell r="C271">
            <v>1</v>
          </cell>
          <cell r="D271">
            <v>342</v>
          </cell>
          <cell r="E271" t="str">
            <v xml:space="preserve">Estacionamento para Ônibus                       </v>
          </cell>
          <cell r="F271">
            <v>43661.38</v>
          </cell>
          <cell r="G271">
            <v>0</v>
          </cell>
          <cell r="H271">
            <v>0</v>
          </cell>
          <cell r="I271">
            <v>43661.38</v>
          </cell>
        </row>
        <row r="272">
          <cell r="A272" t="str">
            <v>1.2.3.01.01.0044</v>
          </cell>
          <cell r="B272" t="str">
            <v>A</v>
          </cell>
          <cell r="C272">
            <v>1</v>
          </cell>
          <cell r="D272">
            <v>343</v>
          </cell>
          <cell r="E272" t="str">
            <v xml:space="preserve">Passarela Terminal Ponta da Espera               </v>
          </cell>
          <cell r="F272">
            <v>134998.29999999999</v>
          </cell>
          <cell r="G272">
            <v>0</v>
          </cell>
          <cell r="H272">
            <v>0</v>
          </cell>
          <cell r="I272">
            <v>134998.29999999999</v>
          </cell>
        </row>
        <row r="273">
          <cell r="A273" t="str">
            <v>1.2.3.01.01.0045</v>
          </cell>
          <cell r="B273" t="str">
            <v>A</v>
          </cell>
          <cell r="C273">
            <v>1</v>
          </cell>
          <cell r="D273">
            <v>344</v>
          </cell>
          <cell r="E273" t="str">
            <v xml:space="preserve">Sistema de Esgoto Sanitário área A-11            </v>
          </cell>
          <cell r="F273">
            <v>84845.98</v>
          </cell>
          <cell r="G273">
            <v>0</v>
          </cell>
          <cell r="H273">
            <v>0</v>
          </cell>
          <cell r="I273">
            <v>84845.98</v>
          </cell>
        </row>
        <row r="274">
          <cell r="A274" t="str">
            <v>1.2.3.01.01.0046</v>
          </cell>
          <cell r="B274" t="str">
            <v>A</v>
          </cell>
          <cell r="C274">
            <v>1</v>
          </cell>
          <cell r="D274">
            <v>345</v>
          </cell>
          <cell r="E274" t="str">
            <v xml:space="preserve">Urbanização Centro de Negócios                   </v>
          </cell>
          <cell r="F274">
            <v>143209.35</v>
          </cell>
          <cell r="G274">
            <v>0</v>
          </cell>
          <cell r="H274">
            <v>0</v>
          </cell>
          <cell r="I274">
            <v>143209.35</v>
          </cell>
        </row>
        <row r="275">
          <cell r="A275" t="str">
            <v>1.2.3.01.01.0047</v>
          </cell>
          <cell r="B275" t="str">
            <v>A</v>
          </cell>
          <cell r="C275">
            <v>1</v>
          </cell>
          <cell r="D275">
            <v>346</v>
          </cell>
          <cell r="E275" t="str">
            <v xml:space="preserve">Sist. de Abastec. d'agua Ponta da Espera         </v>
          </cell>
          <cell r="F275">
            <v>138437.65</v>
          </cell>
          <cell r="G275">
            <v>0</v>
          </cell>
          <cell r="H275">
            <v>0</v>
          </cell>
          <cell r="I275">
            <v>138437.65</v>
          </cell>
        </row>
        <row r="276">
          <cell r="A276" t="str">
            <v>1.2.3.01.01.0048</v>
          </cell>
          <cell r="B276" t="str">
            <v>A</v>
          </cell>
          <cell r="C276">
            <v>1</v>
          </cell>
          <cell r="D276">
            <v>347</v>
          </cell>
          <cell r="E276" t="str">
            <v xml:space="preserve">Instalações Rede de Dados Vigiagro               </v>
          </cell>
          <cell r="F276">
            <v>133495.20000000001</v>
          </cell>
          <cell r="G276">
            <v>0</v>
          </cell>
          <cell r="H276">
            <v>0</v>
          </cell>
          <cell r="I276">
            <v>133495.20000000001</v>
          </cell>
        </row>
        <row r="277">
          <cell r="A277" t="str">
            <v>1.2.3.01.01.0049</v>
          </cell>
          <cell r="B277" t="str">
            <v>A</v>
          </cell>
          <cell r="C277">
            <v>1</v>
          </cell>
          <cell r="D277">
            <v>348</v>
          </cell>
          <cell r="E277" t="str">
            <v xml:space="preserve">Muros de Contenção Ponta da Espera               </v>
          </cell>
          <cell r="F277">
            <v>67979.61</v>
          </cell>
          <cell r="G277">
            <v>0</v>
          </cell>
          <cell r="H277">
            <v>0</v>
          </cell>
          <cell r="I277">
            <v>67979.61</v>
          </cell>
        </row>
        <row r="278">
          <cell r="A278" t="str">
            <v>1.2.3.01.01.0050</v>
          </cell>
          <cell r="B278" t="str">
            <v>A</v>
          </cell>
          <cell r="C278">
            <v>1</v>
          </cell>
          <cell r="D278">
            <v>349</v>
          </cell>
          <cell r="E278" t="str">
            <v xml:space="preserve">Muro Guarda de Sucatas                           </v>
          </cell>
          <cell r="F278">
            <v>134563.98000000001</v>
          </cell>
          <cell r="G278">
            <v>0</v>
          </cell>
          <cell r="H278">
            <v>0</v>
          </cell>
          <cell r="I278">
            <v>134563.98000000001</v>
          </cell>
        </row>
        <row r="279">
          <cell r="A279" t="str">
            <v>1.2.3.01.01.0051</v>
          </cell>
          <cell r="B279" t="str">
            <v>A</v>
          </cell>
          <cell r="C279">
            <v>1</v>
          </cell>
          <cell r="D279">
            <v>350</v>
          </cell>
          <cell r="E279" t="str">
            <v xml:space="preserve">Estacionamento de Carretas                       </v>
          </cell>
          <cell r="F279">
            <v>3292602.66</v>
          </cell>
          <cell r="G279">
            <v>0</v>
          </cell>
          <cell r="H279">
            <v>0</v>
          </cell>
          <cell r="I279">
            <v>3292602.66</v>
          </cell>
        </row>
        <row r="280">
          <cell r="A280" t="str">
            <v>1.2.3.01.01.0052</v>
          </cell>
          <cell r="B280" t="str">
            <v>A</v>
          </cell>
          <cell r="C280">
            <v>1</v>
          </cell>
          <cell r="D280">
            <v>351</v>
          </cell>
          <cell r="E280" t="str">
            <v xml:space="preserve">Prédio OGMO                                      </v>
          </cell>
          <cell r="F280">
            <v>491664.97</v>
          </cell>
          <cell r="G280">
            <v>0</v>
          </cell>
          <cell r="H280">
            <v>0</v>
          </cell>
          <cell r="I280">
            <v>491664.97</v>
          </cell>
        </row>
        <row r="281">
          <cell r="A281" t="str">
            <v>1.2.3.01.01.0053</v>
          </cell>
          <cell r="B281" t="str">
            <v>A</v>
          </cell>
          <cell r="C281">
            <v>1</v>
          </cell>
          <cell r="D281">
            <v>352</v>
          </cell>
          <cell r="E281" t="str">
            <v xml:space="preserve">Prédio Centro de Negócios - Contrapart           </v>
          </cell>
          <cell r="F281">
            <v>609334.03</v>
          </cell>
          <cell r="G281">
            <v>0</v>
          </cell>
          <cell r="H281">
            <v>0</v>
          </cell>
          <cell r="I281">
            <v>609334.03</v>
          </cell>
        </row>
        <row r="282">
          <cell r="A282" t="str">
            <v>1.2.3.01.01.0054</v>
          </cell>
          <cell r="B282" t="str">
            <v>A</v>
          </cell>
          <cell r="C282">
            <v>1</v>
          </cell>
          <cell r="D282">
            <v>353</v>
          </cell>
          <cell r="E282" t="str">
            <v xml:space="preserve">Prédio de Operações                              </v>
          </cell>
          <cell r="F282">
            <v>967638.44</v>
          </cell>
          <cell r="G282">
            <v>0</v>
          </cell>
          <cell r="H282">
            <v>0</v>
          </cell>
          <cell r="I282">
            <v>967638.44</v>
          </cell>
        </row>
        <row r="283">
          <cell r="A283" t="str">
            <v>1.2.3.01.01.0055</v>
          </cell>
          <cell r="B283" t="str">
            <v>A</v>
          </cell>
          <cell r="C283">
            <v>1</v>
          </cell>
          <cell r="D283">
            <v>354</v>
          </cell>
          <cell r="E283" t="str">
            <v xml:space="preserve">Recuperação da Plat. da Ext. Cais Norte          </v>
          </cell>
          <cell r="F283">
            <v>106700</v>
          </cell>
          <cell r="G283">
            <v>0</v>
          </cell>
          <cell r="H283">
            <v>0</v>
          </cell>
          <cell r="I283">
            <v>106700</v>
          </cell>
        </row>
        <row r="284">
          <cell r="A284" t="str">
            <v>1.2.3.01.01.0056</v>
          </cell>
          <cell r="B284" t="str">
            <v>A</v>
          </cell>
          <cell r="C284">
            <v>1</v>
          </cell>
          <cell r="D284">
            <v>355</v>
          </cell>
          <cell r="E284" t="str">
            <v xml:space="preserve">Terminal de Passageiros Ponta da Espera          </v>
          </cell>
          <cell r="F284">
            <v>266894.42</v>
          </cell>
          <cell r="G284">
            <v>0</v>
          </cell>
          <cell r="H284">
            <v>0</v>
          </cell>
          <cell r="I284">
            <v>266894.42</v>
          </cell>
        </row>
        <row r="285">
          <cell r="A285" t="str">
            <v>1.2.3.01.01.0057</v>
          </cell>
          <cell r="B285" t="str">
            <v>A</v>
          </cell>
          <cell r="C285">
            <v>1</v>
          </cell>
          <cell r="D285">
            <v>356</v>
          </cell>
          <cell r="E285" t="str">
            <v xml:space="preserve">Novo Terminal Ferry-Boat Ponta da Espera         </v>
          </cell>
          <cell r="F285">
            <v>151649.4</v>
          </cell>
          <cell r="G285">
            <v>0</v>
          </cell>
          <cell r="H285">
            <v>0</v>
          </cell>
          <cell r="I285">
            <v>151649.4</v>
          </cell>
        </row>
        <row r="286">
          <cell r="A286" t="str">
            <v>1.2.3.01.01.0058</v>
          </cell>
          <cell r="B286" t="str">
            <v>A</v>
          </cell>
          <cell r="C286">
            <v>1</v>
          </cell>
          <cell r="D286">
            <v>357</v>
          </cell>
          <cell r="E286" t="str">
            <v xml:space="preserve">Muro da Área Alfandegada                         </v>
          </cell>
          <cell r="F286">
            <v>46527.28</v>
          </cell>
          <cell r="G286">
            <v>0</v>
          </cell>
          <cell r="H286">
            <v>0</v>
          </cell>
          <cell r="I286">
            <v>46527.28</v>
          </cell>
        </row>
        <row r="287">
          <cell r="A287" t="str">
            <v>1.2.3.01.01.0059</v>
          </cell>
          <cell r="B287" t="str">
            <v>A</v>
          </cell>
          <cell r="C287">
            <v>1</v>
          </cell>
          <cell r="D287">
            <v>358</v>
          </cell>
          <cell r="E287" t="str">
            <v xml:space="preserve">Galpão do Mercado do Cujupe                      </v>
          </cell>
          <cell r="F287">
            <v>29956.69</v>
          </cell>
          <cell r="G287">
            <v>0</v>
          </cell>
          <cell r="H287">
            <v>0</v>
          </cell>
          <cell r="I287">
            <v>29956.69</v>
          </cell>
        </row>
        <row r="288">
          <cell r="A288" t="str">
            <v>1.2.3.01.01.0060</v>
          </cell>
          <cell r="B288" t="str">
            <v>A</v>
          </cell>
          <cell r="C288">
            <v>1</v>
          </cell>
          <cell r="D288">
            <v>359</v>
          </cell>
          <cell r="E288" t="str">
            <v xml:space="preserve">Guarita de Acesso ao Porto                       </v>
          </cell>
          <cell r="F288">
            <v>130675.79</v>
          </cell>
          <cell r="G288">
            <v>0</v>
          </cell>
          <cell r="H288">
            <v>0</v>
          </cell>
          <cell r="I288">
            <v>130675.79</v>
          </cell>
        </row>
        <row r="289">
          <cell r="A289" t="str">
            <v>1.2.3.01.01.0061</v>
          </cell>
          <cell r="B289" t="str">
            <v>A</v>
          </cell>
          <cell r="C289">
            <v>1</v>
          </cell>
          <cell r="D289">
            <v>1368</v>
          </cell>
          <cell r="E289" t="str">
            <v xml:space="preserve">Pátio Retroárea Berço 103                        </v>
          </cell>
          <cell r="F289">
            <v>1378392.17</v>
          </cell>
          <cell r="G289">
            <v>0</v>
          </cell>
          <cell r="H289">
            <v>0</v>
          </cell>
          <cell r="I289">
            <v>1378392.17</v>
          </cell>
        </row>
        <row r="290">
          <cell r="A290" t="str">
            <v>1.2.3.01.02</v>
          </cell>
          <cell r="B290" t="str">
            <v>S</v>
          </cell>
          <cell r="C290">
            <v>1</v>
          </cell>
          <cell r="D290">
            <v>3831</v>
          </cell>
          <cell r="E290" t="str">
            <v xml:space="preserve">Terrenos                                         </v>
          </cell>
          <cell r="F290">
            <v>0</v>
          </cell>
          <cell r="G290">
            <v>277124774.42000002</v>
          </cell>
          <cell r="H290">
            <v>0</v>
          </cell>
          <cell r="I290">
            <v>277124774.42000002</v>
          </cell>
        </row>
        <row r="291">
          <cell r="A291" t="str">
            <v>1.2.3.01.02.0001</v>
          </cell>
          <cell r="B291" t="str">
            <v>A</v>
          </cell>
          <cell r="C291">
            <v>1</v>
          </cell>
          <cell r="D291">
            <v>3832</v>
          </cell>
          <cell r="E291" t="str">
            <v xml:space="preserve">Gleba Tibiri-Pedrinhas Módulo "B"                </v>
          </cell>
          <cell r="F291">
            <v>0</v>
          </cell>
          <cell r="G291">
            <v>69556457.549999997</v>
          </cell>
          <cell r="H291">
            <v>0</v>
          </cell>
          <cell r="I291">
            <v>69556457.549999997</v>
          </cell>
        </row>
        <row r="292">
          <cell r="A292" t="str">
            <v>1.2.3.01.02.0002</v>
          </cell>
          <cell r="B292" t="str">
            <v>A</v>
          </cell>
          <cell r="C292">
            <v>1</v>
          </cell>
          <cell r="D292">
            <v>3833</v>
          </cell>
          <cell r="E292" t="str">
            <v xml:space="preserve">Gleba "H2" do Distrito Industrial                </v>
          </cell>
          <cell r="F292">
            <v>0</v>
          </cell>
          <cell r="G292">
            <v>207568316.87</v>
          </cell>
          <cell r="H292">
            <v>0</v>
          </cell>
          <cell r="I292">
            <v>207568316.87</v>
          </cell>
        </row>
        <row r="293">
          <cell r="A293" t="str">
            <v>1.2.3.02</v>
          </cell>
          <cell r="B293" t="str">
            <v>S</v>
          </cell>
          <cell r="C293">
            <v>1</v>
          </cell>
          <cell r="D293">
            <v>360</v>
          </cell>
          <cell r="E293" t="str">
            <v xml:space="preserve">Bens Móveis                                      </v>
          </cell>
          <cell r="F293">
            <v>29069793.41</v>
          </cell>
          <cell r="G293">
            <v>350.9</v>
          </cell>
          <cell r="H293">
            <v>0</v>
          </cell>
          <cell r="I293">
            <v>29070144.309999999</v>
          </cell>
        </row>
        <row r="294">
          <cell r="A294" t="str">
            <v>1.2.3.02.01</v>
          </cell>
          <cell r="B294" t="str">
            <v>A</v>
          </cell>
          <cell r="C294">
            <v>1</v>
          </cell>
          <cell r="D294">
            <v>361</v>
          </cell>
          <cell r="E294" t="str">
            <v xml:space="preserve">Móveis e Utensílios                              </v>
          </cell>
          <cell r="F294">
            <v>3365061.11</v>
          </cell>
          <cell r="G294">
            <v>0</v>
          </cell>
          <cell r="H294">
            <v>0</v>
          </cell>
          <cell r="I294">
            <v>3365061.11</v>
          </cell>
        </row>
        <row r="295">
          <cell r="A295" t="str">
            <v>1.2.3.02.02</v>
          </cell>
          <cell r="B295" t="str">
            <v>A</v>
          </cell>
          <cell r="C295">
            <v>1</v>
          </cell>
          <cell r="D295">
            <v>362</v>
          </cell>
          <cell r="E295" t="str">
            <v xml:space="preserve">Equipamentos de Informática                      </v>
          </cell>
          <cell r="F295">
            <v>4600818.78</v>
          </cell>
          <cell r="G295">
            <v>0</v>
          </cell>
          <cell r="H295">
            <v>0</v>
          </cell>
          <cell r="I295">
            <v>4600818.78</v>
          </cell>
        </row>
        <row r="296">
          <cell r="A296" t="str">
            <v>1.2.3.02.03</v>
          </cell>
          <cell r="B296" t="str">
            <v>A</v>
          </cell>
          <cell r="C296">
            <v>1</v>
          </cell>
          <cell r="D296">
            <v>363</v>
          </cell>
          <cell r="E296" t="str">
            <v xml:space="preserve">Máquinas e Equipamentos                          </v>
          </cell>
          <cell r="F296">
            <v>16020604.82</v>
          </cell>
          <cell r="G296">
            <v>350.9</v>
          </cell>
          <cell r="H296">
            <v>0</v>
          </cell>
          <cell r="I296">
            <v>16020955.720000001</v>
          </cell>
        </row>
        <row r="297">
          <cell r="A297" t="str">
            <v>1.2.3.02.04</v>
          </cell>
          <cell r="B297" t="str">
            <v>A</v>
          </cell>
          <cell r="C297">
            <v>1</v>
          </cell>
          <cell r="D297">
            <v>364</v>
          </cell>
          <cell r="E297" t="str">
            <v xml:space="preserve">Veículos                                         </v>
          </cell>
          <cell r="F297">
            <v>640048.76</v>
          </cell>
          <cell r="G297">
            <v>0</v>
          </cell>
          <cell r="H297">
            <v>0</v>
          </cell>
          <cell r="I297">
            <v>640048.76</v>
          </cell>
        </row>
        <row r="298">
          <cell r="A298" t="str">
            <v>1.2.3.02.05</v>
          </cell>
          <cell r="B298" t="str">
            <v>A</v>
          </cell>
          <cell r="C298">
            <v>1</v>
          </cell>
          <cell r="D298">
            <v>365</v>
          </cell>
          <cell r="E298" t="str">
            <v xml:space="preserve">Aparel, Máq e Equip. DNIT Contrapartida          </v>
          </cell>
          <cell r="F298">
            <v>309659.94</v>
          </cell>
          <cell r="G298">
            <v>0</v>
          </cell>
          <cell r="H298">
            <v>0</v>
          </cell>
          <cell r="I298">
            <v>309659.94</v>
          </cell>
        </row>
        <row r="299">
          <cell r="A299" t="str">
            <v>1.2.3.02.06</v>
          </cell>
          <cell r="B299" t="str">
            <v>A</v>
          </cell>
          <cell r="C299">
            <v>1</v>
          </cell>
          <cell r="D299">
            <v>1141</v>
          </cell>
          <cell r="E299" t="str">
            <v xml:space="preserve">Defensas Marítimas e Cabeços                     </v>
          </cell>
          <cell r="F299">
            <v>4133600</v>
          </cell>
          <cell r="G299">
            <v>0</v>
          </cell>
          <cell r="H299">
            <v>0</v>
          </cell>
          <cell r="I299">
            <v>4133600</v>
          </cell>
        </row>
        <row r="300">
          <cell r="A300" t="str">
            <v>1.2.3.03</v>
          </cell>
          <cell r="B300" t="str">
            <v>S</v>
          </cell>
          <cell r="C300">
            <v>1</v>
          </cell>
          <cell r="D300">
            <v>366</v>
          </cell>
          <cell r="E300" t="str">
            <v xml:space="preserve">Depreciação Acumulada                            </v>
          </cell>
          <cell r="F300">
            <v>-31786544.199999999</v>
          </cell>
          <cell r="G300">
            <v>0</v>
          </cell>
          <cell r="H300">
            <v>308293.42</v>
          </cell>
          <cell r="I300">
            <v>-32094837.620000001</v>
          </cell>
        </row>
        <row r="301">
          <cell r="A301" t="str">
            <v>1.2.3.03.01</v>
          </cell>
          <cell r="B301" t="str">
            <v>A</v>
          </cell>
          <cell r="C301">
            <v>1</v>
          </cell>
          <cell r="D301">
            <v>367</v>
          </cell>
          <cell r="E301" t="str">
            <v xml:space="preserve">(-) Deprec. acumul. - Benfeitorias               </v>
          </cell>
          <cell r="F301">
            <v>-15234175.109999999</v>
          </cell>
          <cell r="G301">
            <v>0</v>
          </cell>
          <cell r="H301">
            <v>100919.37</v>
          </cell>
          <cell r="I301">
            <v>-15335094.48</v>
          </cell>
        </row>
        <row r="302">
          <cell r="A302" t="str">
            <v>1.2.3.03.02</v>
          </cell>
          <cell r="B302" t="str">
            <v>A</v>
          </cell>
          <cell r="C302">
            <v>1</v>
          </cell>
          <cell r="D302">
            <v>368</v>
          </cell>
          <cell r="E302" t="str">
            <v xml:space="preserve">(-) Deprec. acumul. - Móveis e Utens.            </v>
          </cell>
          <cell r="F302">
            <v>-1934421.17</v>
          </cell>
          <cell r="G302">
            <v>0</v>
          </cell>
          <cell r="H302">
            <v>20196.96</v>
          </cell>
          <cell r="I302">
            <v>-1954618.13</v>
          </cell>
        </row>
        <row r="303">
          <cell r="A303" t="str">
            <v>1.2.3.03.03</v>
          </cell>
          <cell r="B303" t="str">
            <v>A</v>
          </cell>
          <cell r="C303">
            <v>1</v>
          </cell>
          <cell r="D303">
            <v>369</v>
          </cell>
          <cell r="E303" t="str">
            <v xml:space="preserve">(-) Deprec. acumul. - Equip. de Informát         </v>
          </cell>
          <cell r="F303">
            <v>-3924655.71</v>
          </cell>
          <cell r="G303">
            <v>0</v>
          </cell>
          <cell r="H303">
            <v>22925.97</v>
          </cell>
          <cell r="I303">
            <v>-3947581.68</v>
          </cell>
        </row>
        <row r="304">
          <cell r="A304" t="str">
            <v>1.2.3.03.04</v>
          </cell>
          <cell r="B304" t="str">
            <v>A</v>
          </cell>
          <cell r="C304">
            <v>1</v>
          </cell>
          <cell r="D304">
            <v>370</v>
          </cell>
          <cell r="E304" t="str">
            <v xml:space="preserve">(-) Deprec. acumul. - Máq. e Equip.              </v>
          </cell>
          <cell r="F304">
            <v>-6800993.79</v>
          </cell>
          <cell r="G304">
            <v>0</v>
          </cell>
          <cell r="H304">
            <v>122119.98</v>
          </cell>
          <cell r="I304">
            <v>-6923113.7699999996</v>
          </cell>
        </row>
        <row r="305">
          <cell r="A305" t="str">
            <v>1.2.3.03.05</v>
          </cell>
          <cell r="B305" t="str">
            <v>A</v>
          </cell>
          <cell r="C305">
            <v>1</v>
          </cell>
          <cell r="D305">
            <v>371</v>
          </cell>
          <cell r="E305" t="str">
            <v xml:space="preserve">(-) Deprec. acumul. - Veículos                   </v>
          </cell>
          <cell r="F305">
            <v>-395226.63</v>
          </cell>
          <cell r="G305">
            <v>0</v>
          </cell>
          <cell r="H305">
            <v>7684.44</v>
          </cell>
          <cell r="I305">
            <v>-402911.07</v>
          </cell>
        </row>
        <row r="306">
          <cell r="A306" t="str">
            <v>1.2.3.03.06</v>
          </cell>
          <cell r="B306" t="str">
            <v>A</v>
          </cell>
          <cell r="C306">
            <v>1</v>
          </cell>
          <cell r="D306">
            <v>372</v>
          </cell>
          <cell r="E306" t="str">
            <v xml:space="preserve">(-) Deprec. acumul. - Ap,Máq Equip.DNIT          </v>
          </cell>
          <cell r="F306">
            <v>-309659.94</v>
          </cell>
          <cell r="G306">
            <v>0</v>
          </cell>
          <cell r="H306">
            <v>0</v>
          </cell>
          <cell r="I306">
            <v>-309659.94</v>
          </cell>
        </row>
        <row r="307">
          <cell r="A307" t="str">
            <v>1.2.3.03.07</v>
          </cell>
          <cell r="B307" t="str">
            <v>A</v>
          </cell>
          <cell r="C307">
            <v>1</v>
          </cell>
          <cell r="D307">
            <v>1166</v>
          </cell>
          <cell r="E307" t="str">
            <v xml:space="preserve">(-) Deprec. acumul. - Defensas e Cabeços         </v>
          </cell>
          <cell r="F307">
            <v>-3187411.85</v>
          </cell>
          <cell r="G307">
            <v>0</v>
          </cell>
          <cell r="H307">
            <v>34446.699999999997</v>
          </cell>
          <cell r="I307">
            <v>-3221858.55</v>
          </cell>
        </row>
        <row r="308">
          <cell r="A308" t="str">
            <v>1.2.3.04</v>
          </cell>
          <cell r="B308" t="str">
            <v>S</v>
          </cell>
          <cell r="C308">
            <v>1</v>
          </cell>
          <cell r="D308">
            <v>373</v>
          </cell>
          <cell r="E308" t="str">
            <v xml:space="preserve">Benfeitorias em Móveis de Terceiros              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</row>
        <row r="309">
          <cell r="A309" t="str">
            <v>1.2.3.04.01</v>
          </cell>
          <cell r="B309" t="str">
            <v>A</v>
          </cell>
          <cell r="C309">
            <v>1</v>
          </cell>
          <cell r="D309">
            <v>374</v>
          </cell>
          <cell r="E309" t="str">
            <v xml:space="preserve">Máquinas e Motores                               </v>
          </cell>
          <cell r="F309">
            <v>148243.54</v>
          </cell>
          <cell r="G309">
            <v>0</v>
          </cell>
          <cell r="H309">
            <v>0</v>
          </cell>
          <cell r="I309">
            <v>148243.54</v>
          </cell>
        </row>
        <row r="310">
          <cell r="A310" t="str">
            <v>1.2.3.04.02</v>
          </cell>
          <cell r="B310" t="str">
            <v>A</v>
          </cell>
          <cell r="C310">
            <v>1</v>
          </cell>
          <cell r="D310">
            <v>375</v>
          </cell>
          <cell r="E310" t="str">
            <v xml:space="preserve">(-) Amortizações                                 </v>
          </cell>
          <cell r="F310">
            <v>-148243.54</v>
          </cell>
          <cell r="G310">
            <v>0</v>
          </cell>
          <cell r="H310">
            <v>0</v>
          </cell>
          <cell r="I310">
            <v>-148243.54</v>
          </cell>
        </row>
        <row r="311">
          <cell r="A311" t="str">
            <v>1.2.3.05</v>
          </cell>
          <cell r="B311" t="str">
            <v>S</v>
          </cell>
          <cell r="C311">
            <v>1</v>
          </cell>
          <cell r="D311">
            <v>376</v>
          </cell>
          <cell r="E311" t="str">
            <v xml:space="preserve">Bens Móveis Convênio                             </v>
          </cell>
          <cell r="F311">
            <v>252577.5</v>
          </cell>
          <cell r="G311">
            <v>0</v>
          </cell>
          <cell r="H311">
            <v>0</v>
          </cell>
          <cell r="I311">
            <v>252577.5</v>
          </cell>
        </row>
        <row r="312">
          <cell r="A312" t="str">
            <v>1.2.3.05.01</v>
          </cell>
          <cell r="B312" t="str">
            <v>S</v>
          </cell>
          <cell r="C312">
            <v>1</v>
          </cell>
          <cell r="D312">
            <v>377</v>
          </cell>
          <cell r="E312" t="str">
            <v xml:space="preserve">Bens Móveis DNIT AQ/173/2003/00                  </v>
          </cell>
          <cell r="F312">
            <v>252577.5</v>
          </cell>
          <cell r="G312">
            <v>0</v>
          </cell>
          <cell r="H312">
            <v>0</v>
          </cell>
          <cell r="I312">
            <v>252577.5</v>
          </cell>
        </row>
        <row r="313">
          <cell r="A313" t="str">
            <v>1.2.3.05.01.0001</v>
          </cell>
          <cell r="B313" t="str">
            <v>A</v>
          </cell>
          <cell r="C313">
            <v>1</v>
          </cell>
          <cell r="D313">
            <v>378</v>
          </cell>
          <cell r="E313" t="str">
            <v xml:space="preserve">Scanner de Bagagem                               </v>
          </cell>
          <cell r="F313">
            <v>252577.5</v>
          </cell>
          <cell r="G313">
            <v>0</v>
          </cell>
          <cell r="H313">
            <v>0</v>
          </cell>
          <cell r="I313">
            <v>252577.5</v>
          </cell>
        </row>
        <row r="314">
          <cell r="A314" t="str">
            <v>1.2.3.06</v>
          </cell>
          <cell r="B314" t="str">
            <v>S</v>
          </cell>
          <cell r="C314">
            <v>1</v>
          </cell>
          <cell r="D314">
            <v>379</v>
          </cell>
          <cell r="E314" t="str">
            <v xml:space="preserve">Obras em Andamento                               </v>
          </cell>
          <cell r="F314">
            <v>577113761.00999999</v>
          </cell>
          <cell r="G314">
            <v>945273.6</v>
          </cell>
          <cell r="H314">
            <v>0</v>
          </cell>
          <cell r="I314">
            <v>578059034.61000001</v>
          </cell>
        </row>
        <row r="315">
          <cell r="A315" t="str">
            <v>1.2.3.06.01</v>
          </cell>
          <cell r="B315" t="str">
            <v>S</v>
          </cell>
          <cell r="C315">
            <v>1</v>
          </cell>
          <cell r="D315">
            <v>380</v>
          </cell>
          <cell r="E315" t="str">
            <v xml:space="preserve">Obras em Andamento - EMAP                        </v>
          </cell>
          <cell r="F315">
            <v>239816825.78999999</v>
          </cell>
          <cell r="G315">
            <v>945273.6</v>
          </cell>
          <cell r="H315">
            <v>0</v>
          </cell>
          <cell r="I315">
            <v>240762099.38999999</v>
          </cell>
        </row>
        <row r="316">
          <cell r="A316" t="str">
            <v>1.2.3.06.01.0001</v>
          </cell>
          <cell r="B316" t="str">
            <v>A</v>
          </cell>
          <cell r="C316">
            <v>1</v>
          </cell>
          <cell r="D316">
            <v>381</v>
          </cell>
          <cell r="E316" t="str">
            <v xml:space="preserve">Projetos Execut. de Obras Civis                  </v>
          </cell>
          <cell r="F316">
            <v>1193478.17</v>
          </cell>
          <cell r="G316">
            <v>0</v>
          </cell>
          <cell r="H316">
            <v>0</v>
          </cell>
          <cell r="I316">
            <v>1193478.17</v>
          </cell>
        </row>
        <row r="317">
          <cell r="A317" t="str">
            <v>1.2.3.06.01.0002</v>
          </cell>
          <cell r="B317" t="str">
            <v>A</v>
          </cell>
          <cell r="C317">
            <v>1</v>
          </cell>
          <cell r="D317">
            <v>382</v>
          </cell>
          <cell r="E317" t="str">
            <v xml:space="preserve">Gerenc. e Fiscal das Obras DNIT-Contrapa         </v>
          </cell>
          <cell r="F317">
            <v>1685961.34</v>
          </cell>
          <cell r="G317">
            <v>0</v>
          </cell>
          <cell r="H317">
            <v>0</v>
          </cell>
          <cell r="I317">
            <v>1685961.34</v>
          </cell>
        </row>
        <row r="318">
          <cell r="A318" t="str">
            <v>1.2.3.06.01.0003</v>
          </cell>
          <cell r="B318" t="str">
            <v>A</v>
          </cell>
          <cell r="C318">
            <v>1</v>
          </cell>
          <cell r="D318">
            <v>383</v>
          </cell>
          <cell r="E318" t="str">
            <v xml:space="preserve">Portaria Avançada Porto do Itaqui                </v>
          </cell>
          <cell r="F318">
            <v>1665682.75</v>
          </cell>
          <cell r="G318">
            <v>0</v>
          </cell>
          <cell r="H318">
            <v>0</v>
          </cell>
          <cell r="I318">
            <v>1665682.75</v>
          </cell>
        </row>
        <row r="319">
          <cell r="A319" t="str">
            <v>1.2.3.06.01.0004</v>
          </cell>
          <cell r="B319" t="str">
            <v>A</v>
          </cell>
          <cell r="C319">
            <v>1</v>
          </cell>
          <cell r="D319">
            <v>384</v>
          </cell>
          <cell r="E319" t="str">
            <v xml:space="preserve">Recup/Retro Berços100,101e102 DNIT173 CP         </v>
          </cell>
          <cell r="F319">
            <v>11411216.91</v>
          </cell>
          <cell r="G319">
            <v>0</v>
          </cell>
          <cell r="H319">
            <v>0</v>
          </cell>
          <cell r="I319">
            <v>11411216.91</v>
          </cell>
        </row>
        <row r="320">
          <cell r="A320" t="str">
            <v>1.2.3.06.01.0005</v>
          </cell>
          <cell r="B320" t="str">
            <v>A</v>
          </cell>
          <cell r="C320">
            <v>1</v>
          </cell>
          <cell r="D320">
            <v>385</v>
          </cell>
          <cell r="E320" t="str">
            <v xml:space="preserve">Const. Berç100 Alarg Cais SulDNIT173 C.P         </v>
          </cell>
          <cell r="F320">
            <v>11165777.25</v>
          </cell>
          <cell r="G320">
            <v>0</v>
          </cell>
          <cell r="H320">
            <v>0</v>
          </cell>
          <cell r="I320">
            <v>11165777.25</v>
          </cell>
        </row>
        <row r="321">
          <cell r="A321" t="str">
            <v>1.2.3.06.01.0006</v>
          </cell>
          <cell r="B321" t="str">
            <v>A</v>
          </cell>
          <cell r="C321">
            <v>1</v>
          </cell>
          <cell r="D321">
            <v>386</v>
          </cell>
          <cell r="E321" t="str">
            <v xml:space="preserve">Prédio Corpo de Bombeiros                        </v>
          </cell>
          <cell r="F321">
            <v>94494.17</v>
          </cell>
          <cell r="G321">
            <v>0</v>
          </cell>
          <cell r="H321">
            <v>0</v>
          </cell>
          <cell r="I321">
            <v>94494.17</v>
          </cell>
        </row>
        <row r="322">
          <cell r="A322" t="str">
            <v>1.2.3.06.01.0007</v>
          </cell>
          <cell r="B322" t="str">
            <v>A</v>
          </cell>
          <cell r="C322">
            <v>1</v>
          </cell>
          <cell r="D322">
            <v>387</v>
          </cell>
          <cell r="E322" t="str">
            <v xml:space="preserve">Sist Atrac. a Laser-DNITAQ/173/2003 - CP         </v>
          </cell>
          <cell r="F322">
            <v>132124.51</v>
          </cell>
          <cell r="G322">
            <v>0</v>
          </cell>
          <cell r="H322">
            <v>0</v>
          </cell>
          <cell r="I322">
            <v>132124.51</v>
          </cell>
        </row>
        <row r="323">
          <cell r="A323" t="str">
            <v>1.2.3.06.01.0008</v>
          </cell>
          <cell r="B323" t="str">
            <v>A</v>
          </cell>
          <cell r="C323">
            <v>1</v>
          </cell>
          <cell r="D323">
            <v>388</v>
          </cell>
          <cell r="E323" t="str">
            <v xml:space="preserve">Dragagem Canal e Const. Aterro Hid. - CP         </v>
          </cell>
          <cell r="F323">
            <v>1608848.46</v>
          </cell>
          <cell r="G323">
            <v>0</v>
          </cell>
          <cell r="H323">
            <v>0</v>
          </cell>
          <cell r="I323">
            <v>1608848.46</v>
          </cell>
        </row>
        <row r="324">
          <cell r="A324" t="str">
            <v>1.2.3.06.01.0009</v>
          </cell>
          <cell r="B324" t="str">
            <v>A</v>
          </cell>
          <cell r="C324">
            <v>1</v>
          </cell>
          <cell r="D324">
            <v>389</v>
          </cell>
          <cell r="E324" t="str">
            <v xml:space="preserve">Abrigo do Grupo Gerador                          </v>
          </cell>
          <cell r="F324">
            <v>40443.919999999998</v>
          </cell>
          <cell r="G324">
            <v>0</v>
          </cell>
          <cell r="H324">
            <v>0</v>
          </cell>
          <cell r="I324">
            <v>40443.919999999998</v>
          </cell>
        </row>
        <row r="325">
          <cell r="A325" t="str">
            <v>1.2.3.06.01.0010</v>
          </cell>
          <cell r="B325" t="str">
            <v>A</v>
          </cell>
          <cell r="C325">
            <v>1</v>
          </cell>
          <cell r="D325">
            <v>1153</v>
          </cell>
          <cell r="E325" t="str">
            <v xml:space="preserve">Ferrovia TR-57 - Berço 102                       </v>
          </cell>
          <cell r="F325">
            <v>600777.4</v>
          </cell>
          <cell r="G325">
            <v>0</v>
          </cell>
          <cell r="H325">
            <v>0</v>
          </cell>
          <cell r="I325">
            <v>600777.4</v>
          </cell>
        </row>
        <row r="326">
          <cell r="A326" t="str">
            <v>1.2.3.06.01.0012</v>
          </cell>
          <cell r="B326" t="str">
            <v>A</v>
          </cell>
          <cell r="C326">
            <v>1</v>
          </cell>
          <cell r="D326">
            <v>1227</v>
          </cell>
          <cell r="E326" t="str">
            <v xml:space="preserve">Gerenciamento e Fiscalização de Obras            </v>
          </cell>
          <cell r="F326">
            <v>11051167.33</v>
          </cell>
          <cell r="G326">
            <v>0</v>
          </cell>
          <cell r="H326">
            <v>0</v>
          </cell>
          <cell r="I326">
            <v>11051167.33</v>
          </cell>
        </row>
        <row r="327">
          <cell r="A327" t="str">
            <v>1.2.3.06.01.0013</v>
          </cell>
          <cell r="B327" t="str">
            <v>A</v>
          </cell>
          <cell r="C327">
            <v>1</v>
          </cell>
          <cell r="D327">
            <v>1577</v>
          </cell>
          <cell r="E327" t="str">
            <v xml:space="preserve">Iluminação do Berço 100                          </v>
          </cell>
          <cell r="F327">
            <v>213422.75</v>
          </cell>
          <cell r="G327">
            <v>0</v>
          </cell>
          <cell r="H327">
            <v>0</v>
          </cell>
          <cell r="I327">
            <v>213422.75</v>
          </cell>
        </row>
        <row r="328">
          <cell r="A328" t="str">
            <v>1.2.3.06.01.0014</v>
          </cell>
          <cell r="B328" t="str">
            <v>A</v>
          </cell>
          <cell r="C328">
            <v>1</v>
          </cell>
          <cell r="D328">
            <v>1610</v>
          </cell>
          <cell r="E328" t="str">
            <v xml:space="preserve">Enrocamento Retroárea Berço 100                  </v>
          </cell>
          <cell r="F328">
            <v>4774203.0599999996</v>
          </cell>
          <cell r="G328">
            <v>0</v>
          </cell>
          <cell r="H328">
            <v>0</v>
          </cell>
          <cell r="I328">
            <v>4774203.0599999996</v>
          </cell>
        </row>
        <row r="329">
          <cell r="A329" t="str">
            <v>1.2.3.06.01.0015</v>
          </cell>
          <cell r="B329" t="str">
            <v>A</v>
          </cell>
          <cell r="C329">
            <v>1</v>
          </cell>
          <cell r="D329">
            <v>1611</v>
          </cell>
          <cell r="E329" t="str">
            <v xml:space="preserve">Benfeitorias em Terrenos                         </v>
          </cell>
          <cell r="F329">
            <v>28279010.84</v>
          </cell>
          <cell r="G329">
            <v>0</v>
          </cell>
          <cell r="H329">
            <v>0</v>
          </cell>
          <cell r="I329">
            <v>28279010.84</v>
          </cell>
        </row>
        <row r="330">
          <cell r="A330" t="str">
            <v>1.2.3.06.01.0016</v>
          </cell>
          <cell r="B330" t="str">
            <v>A</v>
          </cell>
          <cell r="C330">
            <v>1</v>
          </cell>
          <cell r="D330">
            <v>1612</v>
          </cell>
          <cell r="E330" t="str">
            <v xml:space="preserve">Galeria Subterrânea p/ Tubulações                </v>
          </cell>
          <cell r="F330">
            <v>2994216.62</v>
          </cell>
          <cell r="G330">
            <v>0</v>
          </cell>
          <cell r="H330">
            <v>0</v>
          </cell>
          <cell r="I330">
            <v>2994216.62</v>
          </cell>
        </row>
        <row r="331">
          <cell r="A331" t="str">
            <v>1.2.3.06.01.0017</v>
          </cell>
          <cell r="B331" t="str">
            <v>A</v>
          </cell>
          <cell r="C331">
            <v>1</v>
          </cell>
          <cell r="D331">
            <v>1626</v>
          </cell>
          <cell r="E331" t="str">
            <v xml:space="preserve">Proj. Instalações Elétricas no Porto             </v>
          </cell>
          <cell r="F331">
            <v>564875.94999999995</v>
          </cell>
          <cell r="G331">
            <v>0</v>
          </cell>
          <cell r="H331">
            <v>0</v>
          </cell>
          <cell r="I331">
            <v>564875.94999999995</v>
          </cell>
        </row>
        <row r="332">
          <cell r="A332" t="str">
            <v>1.2.3.06.01.0018</v>
          </cell>
          <cell r="B332" t="str">
            <v>A</v>
          </cell>
          <cell r="C332">
            <v>1</v>
          </cell>
          <cell r="D332">
            <v>1627</v>
          </cell>
          <cell r="E332" t="str">
            <v xml:space="preserve">Proj. Rec. e Reforço Estrutural P Grande         </v>
          </cell>
          <cell r="F332">
            <v>296388.24</v>
          </cell>
          <cell r="G332">
            <v>0</v>
          </cell>
          <cell r="H332">
            <v>0</v>
          </cell>
          <cell r="I332">
            <v>296388.24</v>
          </cell>
        </row>
        <row r="333">
          <cell r="A333" t="str">
            <v>1.2.3.06.01.0020</v>
          </cell>
          <cell r="B333" t="str">
            <v>A</v>
          </cell>
          <cell r="C333">
            <v>1</v>
          </cell>
          <cell r="D333">
            <v>1668</v>
          </cell>
          <cell r="E333" t="str">
            <v xml:space="preserve">Prédio Controle Pesagem Pátio Carretas           </v>
          </cell>
          <cell r="F333">
            <v>283357.05</v>
          </cell>
          <cell r="G333">
            <v>0</v>
          </cell>
          <cell r="H333">
            <v>0</v>
          </cell>
          <cell r="I333">
            <v>283357.05</v>
          </cell>
        </row>
        <row r="334">
          <cell r="A334" t="str">
            <v>1.2.3.06.01.0021</v>
          </cell>
          <cell r="B334" t="str">
            <v>A</v>
          </cell>
          <cell r="C334">
            <v>1</v>
          </cell>
          <cell r="D334">
            <v>1680</v>
          </cell>
          <cell r="E334" t="str">
            <v xml:space="preserve">Infaestrutura em Fibra Óptica                    </v>
          </cell>
          <cell r="F334">
            <v>2244114.52</v>
          </cell>
          <cell r="G334">
            <v>0</v>
          </cell>
          <cell r="H334">
            <v>0</v>
          </cell>
          <cell r="I334">
            <v>2244114.52</v>
          </cell>
        </row>
        <row r="335">
          <cell r="A335" t="str">
            <v>1.2.3.06.01.0022</v>
          </cell>
          <cell r="B335" t="str">
            <v>A</v>
          </cell>
          <cell r="C335">
            <v>1</v>
          </cell>
          <cell r="D335">
            <v>1688</v>
          </cell>
          <cell r="E335" t="str">
            <v xml:space="preserve">Torres de Iluminação no Porto                    </v>
          </cell>
          <cell r="F335">
            <v>3022822.74</v>
          </cell>
          <cell r="G335">
            <v>0</v>
          </cell>
          <cell r="H335">
            <v>0</v>
          </cell>
          <cell r="I335">
            <v>3022822.74</v>
          </cell>
        </row>
        <row r="336">
          <cell r="A336" t="str">
            <v>1.2.3.06.01.0023</v>
          </cell>
          <cell r="B336" t="str">
            <v>A</v>
          </cell>
          <cell r="C336">
            <v>1</v>
          </cell>
          <cell r="D336">
            <v>1696</v>
          </cell>
          <cell r="E336" t="str">
            <v xml:space="preserve">Sanitários Berços 100, 102 e 104                 </v>
          </cell>
          <cell r="F336">
            <v>417118.29</v>
          </cell>
          <cell r="G336">
            <v>0</v>
          </cell>
          <cell r="H336">
            <v>0</v>
          </cell>
          <cell r="I336">
            <v>417118.29</v>
          </cell>
        </row>
        <row r="337">
          <cell r="A337" t="str">
            <v>1.2.3.06.01.0024</v>
          </cell>
          <cell r="B337" t="str">
            <v>A</v>
          </cell>
          <cell r="C337">
            <v>1</v>
          </cell>
          <cell r="D337">
            <v>1750</v>
          </cell>
          <cell r="E337" t="str">
            <v xml:space="preserve">Sistema de Monitoramento/Gravação - CFTV         </v>
          </cell>
          <cell r="F337">
            <v>10896142.48</v>
          </cell>
          <cell r="G337">
            <v>0</v>
          </cell>
          <cell r="H337">
            <v>0</v>
          </cell>
          <cell r="I337">
            <v>10896142.48</v>
          </cell>
        </row>
        <row r="338">
          <cell r="A338" t="str">
            <v>1.2.3.06.01.0025</v>
          </cell>
          <cell r="B338" t="str">
            <v>A</v>
          </cell>
          <cell r="C338">
            <v>1</v>
          </cell>
          <cell r="D338">
            <v>1794</v>
          </cell>
          <cell r="E338" t="str">
            <v xml:space="preserve">Sist. de Tratamento de Esgoto Restaur.           </v>
          </cell>
          <cell r="F338">
            <v>99894.54</v>
          </cell>
          <cell r="G338">
            <v>0</v>
          </cell>
          <cell r="H338">
            <v>0</v>
          </cell>
          <cell r="I338">
            <v>99894.54</v>
          </cell>
        </row>
        <row r="339">
          <cell r="A339" t="str">
            <v>1.2.3.06.01.0026</v>
          </cell>
          <cell r="B339" t="str">
            <v>A</v>
          </cell>
          <cell r="C339">
            <v>1</v>
          </cell>
          <cell r="D339">
            <v>1826</v>
          </cell>
          <cell r="E339" t="str">
            <v xml:space="preserve">Retroárea dos Berços 104 e 105                   </v>
          </cell>
          <cell r="F339">
            <v>5541842.7599999998</v>
          </cell>
          <cell r="G339">
            <v>0</v>
          </cell>
          <cell r="H339">
            <v>0</v>
          </cell>
          <cell r="I339">
            <v>5541842.7599999998</v>
          </cell>
        </row>
        <row r="340">
          <cell r="A340" t="str">
            <v>1.2.3.06.01.0027</v>
          </cell>
          <cell r="B340" t="str">
            <v>A</v>
          </cell>
          <cell r="C340">
            <v>1</v>
          </cell>
          <cell r="D340">
            <v>1829</v>
          </cell>
          <cell r="E340" t="str">
            <v xml:space="preserve">Estacionamento do Centro de Negócios             </v>
          </cell>
          <cell r="F340">
            <v>1476159.75</v>
          </cell>
          <cell r="G340">
            <v>0</v>
          </cell>
          <cell r="H340">
            <v>0</v>
          </cell>
          <cell r="I340">
            <v>1476159.75</v>
          </cell>
        </row>
        <row r="341">
          <cell r="A341" t="str">
            <v>1.2.3.06.01.0028</v>
          </cell>
          <cell r="B341" t="str">
            <v>A</v>
          </cell>
          <cell r="C341">
            <v>1</v>
          </cell>
          <cell r="D341">
            <v>1867</v>
          </cell>
          <cell r="E341" t="str">
            <v xml:space="preserve">Viga Trilho Berço 103                            </v>
          </cell>
          <cell r="F341">
            <v>1616585.5</v>
          </cell>
          <cell r="G341">
            <v>0</v>
          </cell>
          <cell r="H341">
            <v>0</v>
          </cell>
          <cell r="I341">
            <v>1616585.5</v>
          </cell>
        </row>
        <row r="342">
          <cell r="A342" t="str">
            <v>1.2.3.06.01.0029</v>
          </cell>
          <cell r="B342" t="str">
            <v>A</v>
          </cell>
          <cell r="C342">
            <v>1</v>
          </cell>
          <cell r="D342">
            <v>1896</v>
          </cell>
          <cell r="E342" t="str">
            <v xml:space="preserve">Construção do Berço 108 - EMAP                   </v>
          </cell>
          <cell r="F342">
            <v>6857529.0599999996</v>
          </cell>
          <cell r="G342">
            <v>0</v>
          </cell>
          <cell r="H342">
            <v>0</v>
          </cell>
          <cell r="I342">
            <v>6857529.0599999996</v>
          </cell>
        </row>
        <row r="343">
          <cell r="A343" t="str">
            <v>1.2.3.06.01.0030</v>
          </cell>
          <cell r="B343" t="str">
            <v>A</v>
          </cell>
          <cell r="C343">
            <v>1</v>
          </cell>
          <cell r="D343">
            <v>1917</v>
          </cell>
          <cell r="E343" t="str">
            <v xml:space="preserve">Alça/Via de Acesso ao Tegram                     </v>
          </cell>
          <cell r="F343">
            <v>3026621.81</v>
          </cell>
          <cell r="G343">
            <v>0</v>
          </cell>
          <cell r="H343">
            <v>0</v>
          </cell>
          <cell r="I343">
            <v>3026621.81</v>
          </cell>
        </row>
        <row r="344">
          <cell r="A344" t="str">
            <v>1.2.3.06.01.0031</v>
          </cell>
          <cell r="B344" t="str">
            <v>A</v>
          </cell>
          <cell r="C344">
            <v>1</v>
          </cell>
          <cell r="D344">
            <v>1918</v>
          </cell>
          <cell r="E344" t="str">
            <v xml:space="preserve">Dragagem do Canal de Acesso ao Porto             </v>
          </cell>
          <cell r="F344">
            <v>65279618.619999997</v>
          </cell>
          <cell r="G344">
            <v>0</v>
          </cell>
          <cell r="H344">
            <v>0</v>
          </cell>
          <cell r="I344">
            <v>65279618.619999997</v>
          </cell>
        </row>
        <row r="345">
          <cell r="A345" t="str">
            <v>1.2.3.06.01.0032</v>
          </cell>
          <cell r="B345" t="str">
            <v>A</v>
          </cell>
          <cell r="C345">
            <v>1</v>
          </cell>
          <cell r="D345">
            <v>1920</v>
          </cell>
          <cell r="E345" t="str">
            <v xml:space="preserve">Retroárea dos Berços 100 e 101                   </v>
          </cell>
          <cell r="F345">
            <v>2059939.77</v>
          </cell>
          <cell r="G345">
            <v>0</v>
          </cell>
          <cell r="H345">
            <v>0</v>
          </cell>
          <cell r="I345">
            <v>2059939.77</v>
          </cell>
        </row>
        <row r="346">
          <cell r="A346" t="str">
            <v>1.2.3.06.01.0033</v>
          </cell>
          <cell r="B346" t="str">
            <v>A</v>
          </cell>
          <cell r="C346">
            <v>1</v>
          </cell>
          <cell r="D346">
            <v>1924</v>
          </cell>
          <cell r="E346" t="str">
            <v xml:space="preserve">Benfeitorias Terminal P. Espera                  </v>
          </cell>
          <cell r="F346">
            <v>4724183.8</v>
          </cell>
          <cell r="G346">
            <v>0</v>
          </cell>
          <cell r="H346">
            <v>0</v>
          </cell>
          <cell r="I346">
            <v>4724183.8</v>
          </cell>
        </row>
        <row r="347">
          <cell r="A347" t="str">
            <v>1.2.3.06.01.0034</v>
          </cell>
          <cell r="B347" t="str">
            <v>A</v>
          </cell>
          <cell r="C347">
            <v>1</v>
          </cell>
          <cell r="D347">
            <v>1925</v>
          </cell>
          <cell r="E347" t="str">
            <v xml:space="preserve">Muro da Área Alfandegada - Concertina            </v>
          </cell>
          <cell r="F347">
            <v>248749.95</v>
          </cell>
          <cell r="G347">
            <v>0</v>
          </cell>
          <cell r="H347">
            <v>0</v>
          </cell>
          <cell r="I347">
            <v>248749.95</v>
          </cell>
        </row>
        <row r="348">
          <cell r="A348" t="str">
            <v>1.2.3.06.01.0035</v>
          </cell>
          <cell r="B348" t="str">
            <v>A</v>
          </cell>
          <cell r="C348">
            <v>1</v>
          </cell>
          <cell r="D348">
            <v>1944</v>
          </cell>
          <cell r="E348" t="str">
            <v xml:space="preserve">Construção Rua Bacanga                           </v>
          </cell>
          <cell r="F348">
            <v>511309.88</v>
          </cell>
          <cell r="G348">
            <v>0</v>
          </cell>
          <cell r="H348">
            <v>0</v>
          </cell>
          <cell r="I348">
            <v>511309.88</v>
          </cell>
        </row>
        <row r="349">
          <cell r="A349" t="str">
            <v>1.2.3.06.01.0036</v>
          </cell>
          <cell r="B349" t="str">
            <v>A</v>
          </cell>
          <cell r="C349">
            <v>1</v>
          </cell>
          <cell r="D349">
            <v>1948</v>
          </cell>
          <cell r="E349" t="str">
            <v xml:space="preserve">Banheiro Área de Controle/Balanças               </v>
          </cell>
          <cell r="F349">
            <v>64663.93</v>
          </cell>
          <cell r="G349">
            <v>0</v>
          </cell>
          <cell r="H349">
            <v>0</v>
          </cell>
          <cell r="I349">
            <v>64663.93</v>
          </cell>
        </row>
        <row r="350">
          <cell r="A350" t="str">
            <v>1.2.3.06.01.0037</v>
          </cell>
          <cell r="B350" t="str">
            <v>A</v>
          </cell>
          <cell r="C350">
            <v>1</v>
          </cell>
          <cell r="D350">
            <v>1977</v>
          </cell>
          <cell r="E350" t="str">
            <v xml:space="preserve">Retroárea do Berços 99                           </v>
          </cell>
          <cell r="F350">
            <v>403085.06</v>
          </cell>
          <cell r="G350">
            <v>0</v>
          </cell>
          <cell r="H350">
            <v>0</v>
          </cell>
          <cell r="I350">
            <v>403085.06</v>
          </cell>
        </row>
        <row r="351">
          <cell r="A351" t="str">
            <v>1.2.3.06.01.0038</v>
          </cell>
          <cell r="B351" t="str">
            <v>A</v>
          </cell>
          <cell r="C351">
            <v>1</v>
          </cell>
          <cell r="D351">
            <v>2023</v>
          </cell>
          <cell r="E351" t="str">
            <v xml:space="preserve">Pátio de Armazenagem Área A04                    </v>
          </cell>
          <cell r="F351">
            <v>140156.95000000001</v>
          </cell>
          <cell r="G351">
            <v>0</v>
          </cell>
          <cell r="H351">
            <v>0</v>
          </cell>
          <cell r="I351">
            <v>140156.95000000001</v>
          </cell>
        </row>
        <row r="352">
          <cell r="A352" t="str">
            <v>1.2.3.06.01.0039</v>
          </cell>
          <cell r="B352" t="str">
            <v>A</v>
          </cell>
          <cell r="C352">
            <v>1</v>
          </cell>
          <cell r="D352">
            <v>2190</v>
          </cell>
          <cell r="E352" t="str">
            <v xml:space="preserve">Torre de Iluminação Berço 103                    </v>
          </cell>
          <cell r="F352">
            <v>335001.3</v>
          </cell>
          <cell r="G352">
            <v>0</v>
          </cell>
          <cell r="H352">
            <v>0</v>
          </cell>
          <cell r="I352">
            <v>335001.3</v>
          </cell>
        </row>
        <row r="353">
          <cell r="A353" t="str">
            <v>1.2.3.06.01.0040</v>
          </cell>
          <cell r="B353" t="str">
            <v>A</v>
          </cell>
          <cell r="C353">
            <v>1</v>
          </cell>
          <cell r="D353">
            <v>2258</v>
          </cell>
          <cell r="E353" t="str">
            <v xml:space="preserve">Benfeitoria e Ampliação do PAN                   </v>
          </cell>
          <cell r="F353">
            <v>792353.55</v>
          </cell>
          <cell r="G353">
            <v>35583.81</v>
          </cell>
          <cell r="H353">
            <v>0</v>
          </cell>
          <cell r="I353">
            <v>827937.36</v>
          </cell>
        </row>
        <row r="354">
          <cell r="A354" t="str">
            <v>1.2.3.06.01.0041</v>
          </cell>
          <cell r="B354" t="str">
            <v>A</v>
          </cell>
          <cell r="C354">
            <v>1</v>
          </cell>
          <cell r="D354">
            <v>2260</v>
          </cell>
          <cell r="E354" t="str">
            <v xml:space="preserve">Pav. Retroáreas e Berços 100,101,102,103         </v>
          </cell>
          <cell r="F354">
            <v>1614217.07</v>
          </cell>
          <cell r="G354">
            <v>0</v>
          </cell>
          <cell r="H354">
            <v>0</v>
          </cell>
          <cell r="I354">
            <v>1614217.07</v>
          </cell>
        </row>
        <row r="355">
          <cell r="A355" t="str">
            <v>1.2.3.06.01.0042</v>
          </cell>
          <cell r="B355" t="str">
            <v>A</v>
          </cell>
          <cell r="C355">
            <v>1</v>
          </cell>
          <cell r="D355">
            <v>2305</v>
          </cell>
          <cell r="E355" t="str">
            <v xml:space="preserve">Gerenc. e Fiscal. Berço 108 - EMAP               </v>
          </cell>
          <cell r="F355">
            <v>153374.81</v>
          </cell>
          <cell r="G355">
            <v>0</v>
          </cell>
          <cell r="H355">
            <v>0</v>
          </cell>
          <cell r="I355">
            <v>153374.81</v>
          </cell>
        </row>
        <row r="356">
          <cell r="A356" t="str">
            <v>1.2.3.06.01.0043</v>
          </cell>
          <cell r="B356" t="str">
            <v>A</v>
          </cell>
          <cell r="C356">
            <v>1</v>
          </cell>
          <cell r="D356">
            <v>2419</v>
          </cell>
          <cell r="E356" t="str">
            <v xml:space="preserve">Benfeitorias no Terminal S. J. Ribamar           </v>
          </cell>
          <cell r="F356">
            <v>2065070.18</v>
          </cell>
          <cell r="G356">
            <v>80366.149999999994</v>
          </cell>
          <cell r="H356">
            <v>0</v>
          </cell>
          <cell r="I356">
            <v>2145436.33</v>
          </cell>
        </row>
        <row r="357">
          <cell r="A357" t="str">
            <v>1.2.3.06.01.0044</v>
          </cell>
          <cell r="B357" t="str">
            <v>A</v>
          </cell>
          <cell r="C357">
            <v>1</v>
          </cell>
          <cell r="D357">
            <v>2434</v>
          </cell>
          <cell r="E357" t="str">
            <v xml:space="preserve">Benfeitorias no Terminal Cujupe                  </v>
          </cell>
          <cell r="F357">
            <v>1216045.3799999999</v>
          </cell>
          <cell r="G357">
            <v>0</v>
          </cell>
          <cell r="H357">
            <v>0</v>
          </cell>
          <cell r="I357">
            <v>1216045.3799999999</v>
          </cell>
        </row>
        <row r="358">
          <cell r="A358" t="str">
            <v>1.2.3.06.01.0045</v>
          </cell>
          <cell r="B358" t="str">
            <v>A</v>
          </cell>
          <cell r="C358">
            <v>1</v>
          </cell>
          <cell r="D358">
            <v>2440</v>
          </cell>
          <cell r="E358" t="str">
            <v xml:space="preserve">Alça Viária de Saída do Tegram                   </v>
          </cell>
          <cell r="F358">
            <v>200078.64</v>
          </cell>
          <cell r="G358">
            <v>0</v>
          </cell>
          <cell r="H358">
            <v>0</v>
          </cell>
          <cell r="I358">
            <v>200078.64</v>
          </cell>
        </row>
        <row r="359">
          <cell r="A359" t="str">
            <v>1.2.3.06.01.0046</v>
          </cell>
          <cell r="B359" t="str">
            <v>A</v>
          </cell>
          <cell r="C359">
            <v>1</v>
          </cell>
          <cell r="D359">
            <v>2458</v>
          </cell>
          <cell r="E359" t="str">
            <v xml:space="preserve">Sistema de Combate a Incêndio nos Berços         </v>
          </cell>
          <cell r="F359">
            <v>17907927.940000001</v>
          </cell>
          <cell r="G359">
            <v>16497.11</v>
          </cell>
          <cell r="H359">
            <v>0</v>
          </cell>
          <cell r="I359">
            <v>17924425.050000001</v>
          </cell>
        </row>
        <row r="360">
          <cell r="A360" t="str">
            <v>1.2.3.06.01.0047</v>
          </cell>
          <cell r="B360" t="str">
            <v>A</v>
          </cell>
          <cell r="C360">
            <v>1</v>
          </cell>
          <cell r="D360">
            <v>2551</v>
          </cell>
          <cell r="E360" t="str">
            <v xml:space="preserve">Cerca em Mourão de Concreto na Poligonal         </v>
          </cell>
          <cell r="F360">
            <v>155999.99</v>
          </cell>
          <cell r="G360">
            <v>0</v>
          </cell>
          <cell r="H360">
            <v>0</v>
          </cell>
          <cell r="I360">
            <v>155999.99</v>
          </cell>
        </row>
        <row r="361">
          <cell r="A361" t="str">
            <v>1.2.3.06.01.0048</v>
          </cell>
          <cell r="B361" t="str">
            <v>A</v>
          </cell>
          <cell r="C361">
            <v>1</v>
          </cell>
          <cell r="D361">
            <v>2568</v>
          </cell>
          <cell r="E361" t="str">
            <v xml:space="preserve">Portaria Avançada Provisória                     </v>
          </cell>
          <cell r="F361">
            <v>1583376.9</v>
          </cell>
          <cell r="G361">
            <v>0</v>
          </cell>
          <cell r="H361">
            <v>0</v>
          </cell>
          <cell r="I361">
            <v>1583376.9</v>
          </cell>
        </row>
        <row r="362">
          <cell r="A362" t="str">
            <v>1.2.3.06.01.0049</v>
          </cell>
          <cell r="B362" t="str">
            <v>A</v>
          </cell>
          <cell r="C362">
            <v>1</v>
          </cell>
          <cell r="D362">
            <v>2577</v>
          </cell>
          <cell r="E362" t="str">
            <v xml:space="preserve">Barreira de Contenção de Óleo 100 ao 108         </v>
          </cell>
          <cell r="F362">
            <v>835531.49</v>
          </cell>
          <cell r="G362">
            <v>0</v>
          </cell>
          <cell r="H362">
            <v>0</v>
          </cell>
          <cell r="I362">
            <v>835531.49</v>
          </cell>
        </row>
        <row r="363">
          <cell r="A363" t="str">
            <v>1.2.3.06.01.0050</v>
          </cell>
          <cell r="B363" t="str">
            <v>A</v>
          </cell>
          <cell r="C363">
            <v>1</v>
          </cell>
          <cell r="D363">
            <v>2593</v>
          </cell>
          <cell r="E363" t="str">
            <v xml:space="preserve">Banheiro Berço 108                               </v>
          </cell>
          <cell r="F363">
            <v>83331.41</v>
          </cell>
          <cell r="G363">
            <v>0</v>
          </cell>
          <cell r="H363">
            <v>0</v>
          </cell>
          <cell r="I363">
            <v>83331.41</v>
          </cell>
        </row>
        <row r="364">
          <cell r="A364" t="str">
            <v>1.2.3.06.01.0051</v>
          </cell>
          <cell r="B364" t="str">
            <v>A</v>
          </cell>
          <cell r="C364">
            <v>1</v>
          </cell>
          <cell r="D364">
            <v>2619</v>
          </cell>
          <cell r="E364" t="str">
            <v xml:space="preserve">Área de Inspeção de Cargas no PAN                </v>
          </cell>
          <cell r="F364">
            <v>31968.02</v>
          </cell>
          <cell r="G364">
            <v>0</v>
          </cell>
          <cell r="H364">
            <v>0</v>
          </cell>
          <cell r="I364">
            <v>31968.02</v>
          </cell>
        </row>
        <row r="365">
          <cell r="A365" t="str">
            <v>1.2.3.06.01.0052</v>
          </cell>
          <cell r="B365" t="str">
            <v>A</v>
          </cell>
          <cell r="C365">
            <v>1</v>
          </cell>
          <cell r="D365">
            <v>2624</v>
          </cell>
          <cell r="E365" t="str">
            <v xml:space="preserve">Novo Terminal de Passageiros do Cujupe           </v>
          </cell>
          <cell r="F365">
            <v>11196165.75</v>
          </cell>
          <cell r="G365">
            <v>334464.49</v>
          </cell>
          <cell r="H365">
            <v>0</v>
          </cell>
          <cell r="I365">
            <v>11530630.24</v>
          </cell>
        </row>
        <row r="366">
          <cell r="A366" t="str">
            <v>1.2.3.06.01.0053</v>
          </cell>
          <cell r="B366" t="str">
            <v>A</v>
          </cell>
          <cell r="C366">
            <v>1</v>
          </cell>
          <cell r="D366">
            <v>2641</v>
          </cell>
          <cell r="E366" t="str">
            <v xml:space="preserve">Sist. Elétrico Berço 108 - Contrapartida         </v>
          </cell>
          <cell r="F366">
            <v>381331.93</v>
          </cell>
          <cell r="G366">
            <v>0</v>
          </cell>
          <cell r="H366">
            <v>0</v>
          </cell>
          <cell r="I366">
            <v>381331.93</v>
          </cell>
        </row>
        <row r="367">
          <cell r="A367" t="str">
            <v>1.2.3.06.01.0054</v>
          </cell>
          <cell r="B367" t="str">
            <v>A</v>
          </cell>
          <cell r="C367">
            <v>1</v>
          </cell>
          <cell r="D367">
            <v>2686</v>
          </cell>
          <cell r="E367" t="str">
            <v xml:space="preserve">Pavimentação das Áreas G e H                     </v>
          </cell>
          <cell r="F367">
            <v>8938491.2200000007</v>
          </cell>
          <cell r="G367">
            <v>0</v>
          </cell>
          <cell r="H367">
            <v>0</v>
          </cell>
          <cell r="I367">
            <v>8938491.2200000007</v>
          </cell>
        </row>
        <row r="368">
          <cell r="A368" t="str">
            <v>1.2.3.06.01.0055</v>
          </cell>
          <cell r="B368" t="str">
            <v>A</v>
          </cell>
          <cell r="C368">
            <v>1</v>
          </cell>
          <cell r="D368">
            <v>2742</v>
          </cell>
          <cell r="E368" t="str">
            <v xml:space="preserve">Rampa Sul                                        </v>
          </cell>
          <cell r="F368">
            <v>715470.39</v>
          </cell>
          <cell r="G368">
            <v>478362.04</v>
          </cell>
          <cell r="H368">
            <v>0</v>
          </cell>
          <cell r="I368">
            <v>1193832.43</v>
          </cell>
        </row>
        <row r="369">
          <cell r="A369" t="str">
            <v>1.2.3.06.01.0056</v>
          </cell>
          <cell r="B369" t="str">
            <v>A</v>
          </cell>
          <cell r="C369">
            <v>1</v>
          </cell>
          <cell r="D369">
            <v>2744</v>
          </cell>
          <cell r="E369" t="str">
            <v xml:space="preserve">Subestação Receptora                             </v>
          </cell>
          <cell r="F369">
            <v>24829.98</v>
          </cell>
          <cell r="G369">
            <v>0</v>
          </cell>
          <cell r="H369">
            <v>0</v>
          </cell>
          <cell r="I369">
            <v>24829.98</v>
          </cell>
        </row>
        <row r="370">
          <cell r="A370" t="str">
            <v>1.2.3.06.01.0057</v>
          </cell>
          <cell r="B370" t="str">
            <v>A</v>
          </cell>
          <cell r="C370">
            <v>1</v>
          </cell>
          <cell r="D370">
            <v>2746</v>
          </cell>
          <cell r="E370" t="str">
            <v xml:space="preserve">Pier Flutuante                                   </v>
          </cell>
          <cell r="F370">
            <v>63873.51</v>
          </cell>
          <cell r="G370">
            <v>0</v>
          </cell>
          <cell r="H370">
            <v>0</v>
          </cell>
          <cell r="I370">
            <v>63873.51</v>
          </cell>
        </row>
        <row r="371">
          <cell r="A371" t="str">
            <v>1.2.3.06.01.0058</v>
          </cell>
          <cell r="B371" t="str">
            <v>A</v>
          </cell>
          <cell r="C371">
            <v>1</v>
          </cell>
          <cell r="D371">
            <v>2752</v>
          </cell>
          <cell r="E371" t="str">
            <v xml:space="preserve">Recuperação Estrutural e Catódica Berços         </v>
          </cell>
          <cell r="F371">
            <v>433918.01</v>
          </cell>
          <cell r="G371">
            <v>0</v>
          </cell>
          <cell r="H371">
            <v>0</v>
          </cell>
          <cell r="I371">
            <v>433918.01</v>
          </cell>
        </row>
        <row r="372">
          <cell r="A372" t="str">
            <v>1.2.3.06.01.0059</v>
          </cell>
          <cell r="B372" t="str">
            <v>A</v>
          </cell>
          <cell r="C372">
            <v>1</v>
          </cell>
          <cell r="D372">
            <v>2763</v>
          </cell>
          <cell r="E372" t="str">
            <v xml:space="preserve">Subestação da Área H                             </v>
          </cell>
          <cell r="F372">
            <v>69087.73</v>
          </cell>
          <cell r="G372">
            <v>0</v>
          </cell>
          <cell r="H372">
            <v>0</v>
          </cell>
          <cell r="I372">
            <v>69087.73</v>
          </cell>
        </row>
        <row r="373">
          <cell r="A373" t="str">
            <v>1.2.3.06.01.0060</v>
          </cell>
          <cell r="B373" t="str">
            <v>A</v>
          </cell>
          <cell r="C373">
            <v>1</v>
          </cell>
          <cell r="D373">
            <v>2808</v>
          </cell>
          <cell r="E373" t="str">
            <v xml:space="preserve">Pavimentação dos Acessos e Poligonal             </v>
          </cell>
          <cell r="F373">
            <v>1535272.82</v>
          </cell>
          <cell r="G373">
            <v>0</v>
          </cell>
          <cell r="H373">
            <v>0</v>
          </cell>
          <cell r="I373">
            <v>1535272.82</v>
          </cell>
        </row>
        <row r="374">
          <cell r="A374" t="str">
            <v>1.2.3.06.01.0061</v>
          </cell>
          <cell r="B374" t="str">
            <v>A</v>
          </cell>
          <cell r="C374">
            <v>1</v>
          </cell>
          <cell r="D374">
            <v>2861</v>
          </cell>
          <cell r="E374" t="str">
            <v xml:space="preserve">Construção do Berço 98                           </v>
          </cell>
          <cell r="F374">
            <v>1215157</v>
          </cell>
          <cell r="G374">
            <v>0</v>
          </cell>
          <cell r="H374">
            <v>0</v>
          </cell>
          <cell r="I374">
            <v>1215157</v>
          </cell>
        </row>
        <row r="375">
          <cell r="A375" t="str">
            <v>1.2.3.06.01.0062</v>
          </cell>
          <cell r="B375" t="str">
            <v>A</v>
          </cell>
          <cell r="C375">
            <v>1</v>
          </cell>
          <cell r="D375">
            <v>2910</v>
          </cell>
          <cell r="E375" t="str">
            <v xml:space="preserve">Sala Segura                                      </v>
          </cell>
          <cell r="F375">
            <v>1398960.14</v>
          </cell>
          <cell r="G375">
            <v>0</v>
          </cell>
          <cell r="H375">
            <v>0</v>
          </cell>
          <cell r="I375">
            <v>1398960.14</v>
          </cell>
        </row>
        <row r="376">
          <cell r="A376" t="str">
            <v>1.2.3.06.01.0063</v>
          </cell>
          <cell r="B376" t="str">
            <v>A</v>
          </cell>
          <cell r="C376">
            <v>1</v>
          </cell>
          <cell r="D376">
            <v>2912</v>
          </cell>
          <cell r="E376" t="str">
            <v xml:space="preserve">Sala de Armamento                                </v>
          </cell>
          <cell r="F376">
            <v>56565.95</v>
          </cell>
          <cell r="G376">
            <v>0</v>
          </cell>
          <cell r="H376">
            <v>0</v>
          </cell>
          <cell r="I376">
            <v>56565.95</v>
          </cell>
        </row>
        <row r="377">
          <cell r="A377" t="str">
            <v>1.2.3.06.01.0066</v>
          </cell>
          <cell r="B377" t="str">
            <v>A</v>
          </cell>
          <cell r="C377">
            <v>1</v>
          </cell>
          <cell r="D377">
            <v>3785</v>
          </cell>
          <cell r="E377" t="str">
            <v xml:space="preserve">Estação de Esgotamento Sanitário                 </v>
          </cell>
          <cell r="F377">
            <v>41239.019999999997</v>
          </cell>
          <cell r="G377">
            <v>0</v>
          </cell>
          <cell r="H377">
            <v>0</v>
          </cell>
          <cell r="I377">
            <v>41239.019999999997</v>
          </cell>
        </row>
        <row r="378">
          <cell r="A378" t="str">
            <v>1.2.3.06.01.0067</v>
          </cell>
          <cell r="B378" t="str">
            <v>A</v>
          </cell>
          <cell r="C378">
            <v>1</v>
          </cell>
          <cell r="D378">
            <v>3786</v>
          </cell>
          <cell r="E378" t="str">
            <v xml:space="preserve">Subestação 01                                    </v>
          </cell>
          <cell r="F378">
            <v>9719.59</v>
          </cell>
          <cell r="G378">
            <v>0</v>
          </cell>
          <cell r="H378">
            <v>0</v>
          </cell>
          <cell r="I378">
            <v>9719.59</v>
          </cell>
        </row>
        <row r="379">
          <cell r="A379" t="str">
            <v>1.2.3.06.01.0068</v>
          </cell>
          <cell r="B379" t="str">
            <v>A</v>
          </cell>
          <cell r="C379">
            <v>1</v>
          </cell>
          <cell r="D379">
            <v>3787</v>
          </cell>
          <cell r="E379" t="str">
            <v xml:space="preserve">Rampa Ponta da Espera                            </v>
          </cell>
          <cell r="F379">
            <v>13490.31</v>
          </cell>
          <cell r="G379">
            <v>0</v>
          </cell>
          <cell r="H379">
            <v>0</v>
          </cell>
          <cell r="I379">
            <v>13490.31</v>
          </cell>
        </row>
        <row r="380">
          <cell r="A380" t="str">
            <v>1.2.3.06.01.0069</v>
          </cell>
          <cell r="B380" t="str">
            <v>A</v>
          </cell>
          <cell r="C380">
            <v>1</v>
          </cell>
          <cell r="D380">
            <v>3788</v>
          </cell>
          <cell r="E380" t="str">
            <v xml:space="preserve">Rampa Cujupe                                     </v>
          </cell>
          <cell r="F380">
            <v>10575.48</v>
          </cell>
          <cell r="G380">
            <v>0</v>
          </cell>
          <cell r="H380">
            <v>0</v>
          </cell>
          <cell r="I380">
            <v>10575.48</v>
          </cell>
        </row>
        <row r="381">
          <cell r="A381" t="str">
            <v>1.2.3.06.01.0070</v>
          </cell>
          <cell r="B381" t="str">
            <v>A</v>
          </cell>
          <cell r="C381">
            <v>1</v>
          </cell>
          <cell r="D381">
            <v>3789</v>
          </cell>
          <cell r="E381" t="str">
            <v xml:space="preserve">Prédio Corpo de Bombeiro - Novo                  </v>
          </cell>
          <cell r="F381">
            <v>8328.24</v>
          </cell>
          <cell r="G381">
            <v>0</v>
          </cell>
          <cell r="H381">
            <v>0</v>
          </cell>
          <cell r="I381">
            <v>8328.24</v>
          </cell>
        </row>
        <row r="382">
          <cell r="A382" t="str">
            <v>1.2.3.06.01.0071</v>
          </cell>
          <cell r="B382" t="str">
            <v>A</v>
          </cell>
          <cell r="C382">
            <v>1</v>
          </cell>
          <cell r="D382">
            <v>3790</v>
          </cell>
          <cell r="E382" t="str">
            <v xml:space="preserve">Cais de São José de Ribamar                      </v>
          </cell>
          <cell r="F382">
            <v>24646.71</v>
          </cell>
          <cell r="G382">
            <v>0</v>
          </cell>
          <cell r="H382">
            <v>0</v>
          </cell>
          <cell r="I382">
            <v>24646.71</v>
          </cell>
        </row>
        <row r="383">
          <cell r="A383" t="str">
            <v>1.2.3.06.01.0072</v>
          </cell>
          <cell r="B383" t="str">
            <v>A</v>
          </cell>
          <cell r="C383">
            <v>1</v>
          </cell>
          <cell r="D383">
            <v>3791</v>
          </cell>
          <cell r="E383" t="str">
            <v xml:space="preserve">Subestação 02                                    </v>
          </cell>
          <cell r="F383">
            <v>9719.6</v>
          </cell>
          <cell r="G383">
            <v>0</v>
          </cell>
          <cell r="H383">
            <v>0</v>
          </cell>
          <cell r="I383">
            <v>9719.6</v>
          </cell>
        </row>
        <row r="384">
          <cell r="A384" t="str">
            <v>1.2.3.06.01.0073</v>
          </cell>
          <cell r="B384" t="str">
            <v>A</v>
          </cell>
          <cell r="C384">
            <v>1</v>
          </cell>
          <cell r="D384">
            <v>3792</v>
          </cell>
          <cell r="E384" t="str">
            <v xml:space="preserve">Subestação 03                                    </v>
          </cell>
          <cell r="F384">
            <v>9719.6</v>
          </cell>
          <cell r="G384">
            <v>0</v>
          </cell>
          <cell r="H384">
            <v>0</v>
          </cell>
          <cell r="I384">
            <v>9719.6</v>
          </cell>
        </row>
        <row r="385">
          <cell r="A385" t="str">
            <v>1.2.3.06.02</v>
          </cell>
          <cell r="B385" t="str">
            <v>S</v>
          </cell>
          <cell r="C385">
            <v>1</v>
          </cell>
          <cell r="D385">
            <v>390</v>
          </cell>
          <cell r="E385" t="str">
            <v xml:space="preserve">Convênio DNIT AQ/173/2003/00                     </v>
          </cell>
          <cell r="F385">
            <v>249089998.31</v>
          </cell>
          <cell r="G385">
            <v>0</v>
          </cell>
          <cell r="H385">
            <v>0</v>
          </cell>
          <cell r="I385">
            <v>249089998.31</v>
          </cell>
        </row>
        <row r="386">
          <cell r="A386" t="str">
            <v>1.2.3.06.02.0001</v>
          </cell>
          <cell r="B386" t="str">
            <v>S</v>
          </cell>
          <cell r="C386">
            <v>1</v>
          </cell>
          <cell r="D386">
            <v>391</v>
          </cell>
          <cell r="E386" t="str">
            <v xml:space="preserve">Obras And. Convênio DNIT AQ/173/2003/00          </v>
          </cell>
          <cell r="F386">
            <v>246909879.83000001</v>
          </cell>
          <cell r="G386">
            <v>0</v>
          </cell>
          <cell r="H386">
            <v>0</v>
          </cell>
          <cell r="I386">
            <v>246909879.83000001</v>
          </cell>
        </row>
        <row r="387">
          <cell r="A387" t="str">
            <v>1.2.3.06.02.0001.0001</v>
          </cell>
          <cell r="B387" t="str">
            <v>A</v>
          </cell>
          <cell r="C387">
            <v>1</v>
          </cell>
          <cell r="D387">
            <v>392</v>
          </cell>
          <cell r="E387" t="str">
            <v xml:space="preserve">Obras em 2004                                    </v>
          </cell>
          <cell r="F387">
            <v>3293968.98</v>
          </cell>
          <cell r="G387">
            <v>0</v>
          </cell>
          <cell r="H387">
            <v>0</v>
          </cell>
          <cell r="I387">
            <v>3293968.98</v>
          </cell>
        </row>
        <row r="388">
          <cell r="A388" t="str">
            <v>1.2.3.06.02.0001.0002</v>
          </cell>
          <cell r="B388" t="str">
            <v>A</v>
          </cell>
          <cell r="C388">
            <v>1</v>
          </cell>
          <cell r="D388">
            <v>393</v>
          </cell>
          <cell r="E388" t="str">
            <v xml:space="preserve">Sist Atrac. a Laser-DNIT AQ/173/2003/00          </v>
          </cell>
          <cell r="F388">
            <v>696131.94</v>
          </cell>
          <cell r="G388">
            <v>0</v>
          </cell>
          <cell r="H388">
            <v>0</v>
          </cell>
          <cell r="I388">
            <v>696131.94</v>
          </cell>
        </row>
        <row r="389">
          <cell r="A389" t="str">
            <v>1.2.3.06.02.0001.0003</v>
          </cell>
          <cell r="B389" t="str">
            <v>A</v>
          </cell>
          <cell r="C389">
            <v>1</v>
          </cell>
          <cell r="D389">
            <v>394</v>
          </cell>
          <cell r="E389" t="str">
            <v xml:space="preserve">Ger. Fiscal das Obras-DNIT AQ/173/2003/0         </v>
          </cell>
          <cell r="F389">
            <v>4540223.04</v>
          </cell>
          <cell r="G389">
            <v>0</v>
          </cell>
          <cell r="H389">
            <v>0</v>
          </cell>
          <cell r="I389">
            <v>4540223.04</v>
          </cell>
        </row>
        <row r="390">
          <cell r="A390" t="str">
            <v>1.2.3.06.02.0001.0004</v>
          </cell>
          <cell r="B390" t="str">
            <v>A</v>
          </cell>
          <cell r="C390">
            <v>1</v>
          </cell>
          <cell r="D390">
            <v>395</v>
          </cell>
          <cell r="E390" t="str">
            <v xml:space="preserve">Recup. Retroárea Berços 100,101,102-DNIT         </v>
          </cell>
          <cell r="F390">
            <v>76890788.829999998</v>
          </cell>
          <cell r="G390">
            <v>0</v>
          </cell>
          <cell r="H390">
            <v>0</v>
          </cell>
          <cell r="I390">
            <v>76890788.829999998</v>
          </cell>
        </row>
        <row r="391">
          <cell r="A391" t="str">
            <v>1.2.3.06.02.0001.0005</v>
          </cell>
          <cell r="B391" t="str">
            <v>A</v>
          </cell>
          <cell r="C391">
            <v>1</v>
          </cell>
          <cell r="D391">
            <v>396</v>
          </cell>
          <cell r="E391" t="str">
            <v xml:space="preserve">Const. Berço 100 e Alarg. Cais Sul-DNIT          </v>
          </cell>
          <cell r="F391">
            <v>161488767.03999999</v>
          </cell>
          <cell r="G391">
            <v>0</v>
          </cell>
          <cell r="H391">
            <v>0</v>
          </cell>
          <cell r="I391">
            <v>161488767.03999999</v>
          </cell>
        </row>
        <row r="392">
          <cell r="A392" t="str">
            <v>1.2.3.06.02.0002</v>
          </cell>
          <cell r="B392" t="str">
            <v>S</v>
          </cell>
          <cell r="C392">
            <v>1</v>
          </cell>
          <cell r="D392">
            <v>397</v>
          </cell>
          <cell r="E392" t="str">
            <v xml:space="preserve">Gastos Extraordinários DNIT AQ/173/2003          </v>
          </cell>
          <cell r="F392">
            <v>2180118.48</v>
          </cell>
          <cell r="G392">
            <v>0</v>
          </cell>
          <cell r="H392">
            <v>0</v>
          </cell>
          <cell r="I392">
            <v>2180118.48</v>
          </cell>
        </row>
        <row r="393">
          <cell r="A393" t="str">
            <v>1.2.3.06.02.0002.0001</v>
          </cell>
          <cell r="B393" t="str">
            <v>A</v>
          </cell>
          <cell r="C393">
            <v>1</v>
          </cell>
          <cell r="D393">
            <v>398</v>
          </cell>
          <cell r="E393" t="str">
            <v xml:space="preserve">CPMF DNIT                                        </v>
          </cell>
          <cell r="F393">
            <v>491711.68</v>
          </cell>
          <cell r="G393">
            <v>0</v>
          </cell>
          <cell r="H393">
            <v>0</v>
          </cell>
          <cell r="I393">
            <v>491711.68</v>
          </cell>
        </row>
        <row r="394">
          <cell r="A394" t="str">
            <v>1.2.3.06.02.0002.0002</v>
          </cell>
          <cell r="B394" t="str">
            <v>A</v>
          </cell>
          <cell r="C394">
            <v>1</v>
          </cell>
          <cell r="D394">
            <v>399</v>
          </cell>
          <cell r="E394" t="str">
            <v xml:space="preserve">IRRF DNIT                                        </v>
          </cell>
          <cell r="F394">
            <v>1688406.8</v>
          </cell>
          <cell r="G394">
            <v>0</v>
          </cell>
          <cell r="H394">
            <v>0</v>
          </cell>
          <cell r="I394">
            <v>1688406.8</v>
          </cell>
        </row>
        <row r="395">
          <cell r="A395" t="str">
            <v>1.2.3.06.03</v>
          </cell>
          <cell r="B395" t="str">
            <v>S</v>
          </cell>
          <cell r="C395">
            <v>1</v>
          </cell>
          <cell r="D395">
            <v>400</v>
          </cell>
          <cell r="E395" t="str">
            <v xml:space="preserve">Convênio DNIT AQ 00.01.0226/2004                 </v>
          </cell>
          <cell r="F395">
            <v>565838.06999999995</v>
          </cell>
          <cell r="G395">
            <v>0</v>
          </cell>
          <cell r="H395">
            <v>0</v>
          </cell>
          <cell r="I395">
            <v>565838.06999999995</v>
          </cell>
        </row>
        <row r="396">
          <cell r="A396" t="str">
            <v>1.2.3.06.03.0001</v>
          </cell>
          <cell r="B396" t="str">
            <v>S</v>
          </cell>
          <cell r="C396">
            <v>1</v>
          </cell>
          <cell r="D396">
            <v>401</v>
          </cell>
          <cell r="E396" t="str">
            <v xml:space="preserve">Obras And. Conv. DNIT AQ 00.01.0226/2004         </v>
          </cell>
          <cell r="F396">
            <v>565838.06999999995</v>
          </cell>
          <cell r="G396">
            <v>0</v>
          </cell>
          <cell r="H396">
            <v>0</v>
          </cell>
          <cell r="I396">
            <v>565838.06999999995</v>
          </cell>
        </row>
        <row r="397">
          <cell r="A397" t="str">
            <v>1.2.3.06.03.0001.0001</v>
          </cell>
          <cell r="B397" t="str">
            <v>A</v>
          </cell>
          <cell r="C397">
            <v>1</v>
          </cell>
          <cell r="D397">
            <v>402</v>
          </cell>
          <cell r="E397" t="str">
            <v xml:space="preserve">Posto VIGIAGRO - DNIT AQ 00.01.0226/2004         </v>
          </cell>
          <cell r="F397">
            <v>59094.83</v>
          </cell>
          <cell r="G397">
            <v>0</v>
          </cell>
          <cell r="H397">
            <v>0</v>
          </cell>
          <cell r="I397">
            <v>59094.83</v>
          </cell>
        </row>
        <row r="398">
          <cell r="A398" t="str">
            <v>1.2.3.06.03.0001.0002</v>
          </cell>
          <cell r="B398" t="str">
            <v>A</v>
          </cell>
          <cell r="C398">
            <v>1</v>
          </cell>
          <cell r="D398">
            <v>403</v>
          </cell>
          <cell r="E398" t="str">
            <v xml:space="preserve">Prédio Centro de Negócios - DNIT 226             </v>
          </cell>
          <cell r="F398">
            <v>506743.24</v>
          </cell>
          <cell r="G398">
            <v>0</v>
          </cell>
          <cell r="H398">
            <v>0</v>
          </cell>
          <cell r="I398">
            <v>506743.24</v>
          </cell>
        </row>
        <row r="399">
          <cell r="A399" t="str">
            <v>1.2.3.06.04</v>
          </cell>
          <cell r="B399" t="str">
            <v>S</v>
          </cell>
          <cell r="C399">
            <v>1</v>
          </cell>
          <cell r="D399">
            <v>404</v>
          </cell>
          <cell r="E399" t="str">
            <v xml:space="preserve">Convênio SEP/001/2007                            </v>
          </cell>
          <cell r="F399">
            <v>16207119.630000001</v>
          </cell>
          <cell r="G399">
            <v>0</v>
          </cell>
          <cell r="H399">
            <v>0</v>
          </cell>
          <cell r="I399">
            <v>16207119.630000001</v>
          </cell>
        </row>
        <row r="400">
          <cell r="A400" t="str">
            <v>1.2.3.06.04.0001</v>
          </cell>
          <cell r="B400" t="str">
            <v>S</v>
          </cell>
          <cell r="C400">
            <v>1</v>
          </cell>
          <cell r="D400">
            <v>405</v>
          </cell>
          <cell r="E400" t="str">
            <v xml:space="preserve">Obras And. Convênio SEP/001/2007                 </v>
          </cell>
          <cell r="F400">
            <v>14479635.83</v>
          </cell>
          <cell r="G400">
            <v>0</v>
          </cell>
          <cell r="H400">
            <v>0</v>
          </cell>
          <cell r="I400">
            <v>14479635.83</v>
          </cell>
        </row>
        <row r="401">
          <cell r="A401" t="str">
            <v>1.2.3.06.04.0001.0001</v>
          </cell>
          <cell r="B401" t="str">
            <v>A</v>
          </cell>
          <cell r="C401">
            <v>1</v>
          </cell>
          <cell r="D401">
            <v>406</v>
          </cell>
          <cell r="E401" t="str">
            <v xml:space="preserve">Dragagem Canal e Const Aterro Hidráulico         </v>
          </cell>
          <cell r="F401">
            <v>14479635.83</v>
          </cell>
          <cell r="G401">
            <v>0</v>
          </cell>
          <cell r="H401">
            <v>0</v>
          </cell>
          <cell r="I401">
            <v>14479635.83</v>
          </cell>
        </row>
        <row r="402">
          <cell r="A402" t="str">
            <v>1.2.3.06.04.0002</v>
          </cell>
          <cell r="B402" t="str">
            <v>S</v>
          </cell>
          <cell r="C402">
            <v>1</v>
          </cell>
          <cell r="D402">
            <v>407</v>
          </cell>
          <cell r="E402" t="str">
            <v xml:space="preserve">Gastos Extraordinários SEP/001/2007              </v>
          </cell>
          <cell r="F402">
            <v>1727483.8</v>
          </cell>
          <cell r="G402">
            <v>0</v>
          </cell>
          <cell r="H402">
            <v>0</v>
          </cell>
          <cell r="I402">
            <v>1727483.8</v>
          </cell>
        </row>
        <row r="403">
          <cell r="A403" t="str">
            <v>1.2.3.06.04.0002.0001</v>
          </cell>
          <cell r="B403" t="str">
            <v>A</v>
          </cell>
          <cell r="C403">
            <v>1</v>
          </cell>
          <cell r="D403">
            <v>408</v>
          </cell>
          <cell r="E403" t="str">
            <v xml:space="preserve">IRRF SEP                                         </v>
          </cell>
          <cell r="F403">
            <v>1727483.8</v>
          </cell>
          <cell r="G403">
            <v>0</v>
          </cell>
          <cell r="H403">
            <v>0</v>
          </cell>
          <cell r="I403">
            <v>1727483.8</v>
          </cell>
        </row>
        <row r="404">
          <cell r="A404" t="str">
            <v>1.2.3.06.05</v>
          </cell>
          <cell r="B404" t="str">
            <v>S</v>
          </cell>
          <cell r="C404">
            <v>1</v>
          </cell>
          <cell r="D404">
            <v>1467</v>
          </cell>
          <cell r="E404" t="str">
            <v xml:space="preserve">Termo de Compromisso SEP/012/2011                </v>
          </cell>
          <cell r="F404">
            <v>41158949.460000001</v>
          </cell>
          <cell r="G404">
            <v>0</v>
          </cell>
          <cell r="H404">
            <v>0</v>
          </cell>
          <cell r="I404">
            <v>41158949.460000001</v>
          </cell>
        </row>
        <row r="405">
          <cell r="A405" t="str">
            <v>1.2.3.06.05.0001</v>
          </cell>
          <cell r="B405" t="str">
            <v>S</v>
          </cell>
          <cell r="C405">
            <v>1</v>
          </cell>
          <cell r="D405">
            <v>1468</v>
          </cell>
          <cell r="E405" t="str">
            <v xml:space="preserve">Obras And. Termo de Comp. SEP/012/2011           </v>
          </cell>
          <cell r="F405">
            <v>40564207.960000001</v>
          </cell>
          <cell r="G405">
            <v>0</v>
          </cell>
          <cell r="H405">
            <v>0</v>
          </cell>
          <cell r="I405">
            <v>40564207.960000001</v>
          </cell>
        </row>
        <row r="406">
          <cell r="A406" t="str">
            <v>1.2.3.06.05.0001.0001</v>
          </cell>
          <cell r="B406" t="str">
            <v>A</v>
          </cell>
          <cell r="C406">
            <v>1</v>
          </cell>
          <cell r="D406">
            <v>1469</v>
          </cell>
          <cell r="E406" t="str">
            <v xml:space="preserve">Construção Berço 108 - SEP/012/2011              </v>
          </cell>
          <cell r="F406">
            <v>38237878.189999998</v>
          </cell>
          <cell r="G406">
            <v>0</v>
          </cell>
          <cell r="H406">
            <v>0</v>
          </cell>
          <cell r="I406">
            <v>38237878.189999998</v>
          </cell>
        </row>
        <row r="407">
          <cell r="A407" t="str">
            <v>1.2.3.06.05.0001.0002</v>
          </cell>
          <cell r="B407" t="str">
            <v>A</v>
          </cell>
          <cell r="C407">
            <v>1</v>
          </cell>
          <cell r="D407">
            <v>1653</v>
          </cell>
          <cell r="E407" t="str">
            <v xml:space="preserve">Ger. Fiscal. Berço 108 - SEP/012/2011            </v>
          </cell>
          <cell r="F407">
            <v>2326329.77</v>
          </cell>
          <cell r="G407">
            <v>0</v>
          </cell>
          <cell r="H407">
            <v>0</v>
          </cell>
          <cell r="I407">
            <v>2326329.77</v>
          </cell>
        </row>
        <row r="408">
          <cell r="A408" t="str">
            <v>1.2.3.06.05.0002</v>
          </cell>
          <cell r="B408" t="str">
            <v>S</v>
          </cell>
          <cell r="C408">
            <v>1</v>
          </cell>
          <cell r="D408">
            <v>1550</v>
          </cell>
          <cell r="E408" t="str">
            <v xml:space="preserve">Gastos Extraordinários TC SEP/012/2011           </v>
          </cell>
          <cell r="F408">
            <v>594741.5</v>
          </cell>
          <cell r="G408">
            <v>0</v>
          </cell>
          <cell r="H408">
            <v>0</v>
          </cell>
          <cell r="I408">
            <v>594741.5</v>
          </cell>
        </row>
        <row r="409">
          <cell r="A409" t="str">
            <v>1.2.3.06.05.0002.0001</v>
          </cell>
          <cell r="B409" t="str">
            <v>A</v>
          </cell>
          <cell r="C409">
            <v>1</v>
          </cell>
          <cell r="D409">
            <v>1551</v>
          </cell>
          <cell r="E409" t="str">
            <v xml:space="preserve">IRRF TC SEP                                      </v>
          </cell>
          <cell r="F409">
            <v>594741.5</v>
          </cell>
          <cell r="G409">
            <v>0</v>
          </cell>
          <cell r="H409">
            <v>0</v>
          </cell>
          <cell r="I409">
            <v>594741.5</v>
          </cell>
        </row>
        <row r="410">
          <cell r="A410" t="str">
            <v>1.2.3.06.06</v>
          </cell>
          <cell r="B410" t="str">
            <v>S</v>
          </cell>
          <cell r="C410">
            <v>1</v>
          </cell>
          <cell r="D410">
            <v>1956</v>
          </cell>
          <cell r="E410" t="str">
            <v xml:space="preserve">Termo de Compromisso SEP/04/2014                 </v>
          </cell>
          <cell r="F410">
            <v>30275029.75</v>
          </cell>
          <cell r="G410">
            <v>0</v>
          </cell>
          <cell r="H410">
            <v>0</v>
          </cell>
          <cell r="I410">
            <v>30275029.75</v>
          </cell>
        </row>
        <row r="411">
          <cell r="A411" t="str">
            <v>1.2.3.06.06.0001</v>
          </cell>
          <cell r="B411" t="str">
            <v>S</v>
          </cell>
          <cell r="C411">
            <v>1</v>
          </cell>
          <cell r="D411">
            <v>1957</v>
          </cell>
          <cell r="E411" t="str">
            <v xml:space="preserve">Obras And. Termo de Comp. SEP/04/2014            </v>
          </cell>
          <cell r="F411">
            <v>26943567.82</v>
          </cell>
          <cell r="G411">
            <v>0</v>
          </cell>
          <cell r="H411">
            <v>0</v>
          </cell>
          <cell r="I411">
            <v>26943567.82</v>
          </cell>
        </row>
        <row r="412">
          <cell r="A412" t="str">
            <v>1.2.3.06.06.0001.0001</v>
          </cell>
          <cell r="B412" t="str">
            <v>A</v>
          </cell>
          <cell r="C412">
            <v>1</v>
          </cell>
          <cell r="D412">
            <v>1958</v>
          </cell>
          <cell r="E412" t="str">
            <v xml:space="preserve">Construção Berço 108 - SEP/04/2014               </v>
          </cell>
          <cell r="F412">
            <v>24051626.989999998</v>
          </cell>
          <cell r="G412">
            <v>0</v>
          </cell>
          <cell r="H412">
            <v>0</v>
          </cell>
          <cell r="I412">
            <v>24051626.989999998</v>
          </cell>
        </row>
        <row r="413">
          <cell r="A413" t="str">
            <v>1.2.3.06.06.0001.0002</v>
          </cell>
          <cell r="B413" t="str">
            <v>A</v>
          </cell>
          <cell r="C413">
            <v>1</v>
          </cell>
          <cell r="D413">
            <v>1959</v>
          </cell>
          <cell r="E413" t="str">
            <v xml:space="preserve">Ger. Fiscal. Berço 108 - SEP/04/2014             </v>
          </cell>
          <cell r="F413">
            <v>1942386.71</v>
          </cell>
          <cell r="G413">
            <v>0</v>
          </cell>
          <cell r="H413">
            <v>0</v>
          </cell>
          <cell r="I413">
            <v>1942386.71</v>
          </cell>
        </row>
        <row r="414">
          <cell r="A414" t="str">
            <v>1.2.3.06.06.0001.0003</v>
          </cell>
          <cell r="B414" t="str">
            <v>A</v>
          </cell>
          <cell r="C414">
            <v>1</v>
          </cell>
          <cell r="D414">
            <v>2594</v>
          </cell>
          <cell r="E414" t="str">
            <v xml:space="preserve">Banheiro Berço 108 - SEP/04/2014                 </v>
          </cell>
          <cell r="F414">
            <v>162550.74</v>
          </cell>
          <cell r="G414">
            <v>0</v>
          </cell>
          <cell r="H414">
            <v>0</v>
          </cell>
          <cell r="I414">
            <v>162550.74</v>
          </cell>
        </row>
        <row r="415">
          <cell r="A415" t="str">
            <v>1.2.3.06.06.0001.0004</v>
          </cell>
          <cell r="B415" t="str">
            <v>A</v>
          </cell>
          <cell r="C415">
            <v>1</v>
          </cell>
          <cell r="D415">
            <v>2640</v>
          </cell>
          <cell r="E415" t="str">
            <v xml:space="preserve">Sist. Elétrico Berço 108 - SEP/04/2014           </v>
          </cell>
          <cell r="F415">
            <v>787003.38</v>
          </cell>
          <cell r="G415">
            <v>0</v>
          </cell>
          <cell r="H415">
            <v>0</v>
          </cell>
          <cell r="I415">
            <v>787003.38</v>
          </cell>
        </row>
        <row r="416">
          <cell r="A416" t="str">
            <v>1.2.3.06.06.0003</v>
          </cell>
          <cell r="B416" t="str">
            <v>S</v>
          </cell>
          <cell r="C416">
            <v>1</v>
          </cell>
          <cell r="D416">
            <v>2454</v>
          </cell>
          <cell r="E416" t="str">
            <v xml:space="preserve">Bens Móveis Termo de Comp. SEP/04/2014           </v>
          </cell>
          <cell r="F416">
            <v>3331461.93</v>
          </cell>
          <cell r="G416">
            <v>0</v>
          </cell>
          <cell r="H416">
            <v>0</v>
          </cell>
          <cell r="I416">
            <v>3331461.93</v>
          </cell>
        </row>
        <row r="417">
          <cell r="A417" t="str">
            <v>1.2.3.06.06.0003.0001</v>
          </cell>
          <cell r="B417" t="str">
            <v>A</v>
          </cell>
          <cell r="C417">
            <v>1</v>
          </cell>
          <cell r="D417">
            <v>2455</v>
          </cell>
          <cell r="E417" t="str">
            <v xml:space="preserve">Defensas Termo de Comp. SEP/04/2014              </v>
          </cell>
          <cell r="F417">
            <v>3331461.93</v>
          </cell>
          <cell r="G417">
            <v>0</v>
          </cell>
          <cell r="H417">
            <v>0</v>
          </cell>
          <cell r="I417">
            <v>3331461.93</v>
          </cell>
        </row>
        <row r="418">
          <cell r="A418" t="str">
            <v>1.2.3.08</v>
          </cell>
          <cell r="B418" t="str">
            <v>S</v>
          </cell>
          <cell r="C418">
            <v>1</v>
          </cell>
          <cell r="D418">
            <v>2611</v>
          </cell>
          <cell r="E418" t="str">
            <v xml:space="preserve">Bens Móveis em Montagem                          </v>
          </cell>
          <cell r="F418">
            <v>6846332.7800000003</v>
          </cell>
          <cell r="G418">
            <v>443834.29</v>
          </cell>
          <cell r="H418">
            <v>0</v>
          </cell>
          <cell r="I418">
            <v>7290167.0700000003</v>
          </cell>
        </row>
        <row r="419">
          <cell r="A419" t="str">
            <v>1.2.3.08.02</v>
          </cell>
          <cell r="B419" t="str">
            <v>A</v>
          </cell>
          <cell r="C419">
            <v>1</v>
          </cell>
          <cell r="D419">
            <v>2613</v>
          </cell>
          <cell r="E419" t="str">
            <v xml:space="preserve">Equipamentos de Informática em Montagem          </v>
          </cell>
          <cell r="F419">
            <v>6609871.75</v>
          </cell>
          <cell r="G419">
            <v>443834.29</v>
          </cell>
          <cell r="H419">
            <v>0</v>
          </cell>
          <cell r="I419">
            <v>7053706.04</v>
          </cell>
        </row>
        <row r="420">
          <cell r="A420" t="str">
            <v>1.2.3.08.03</v>
          </cell>
          <cell r="B420" t="str">
            <v>A</v>
          </cell>
          <cell r="C420">
            <v>1</v>
          </cell>
          <cell r="D420">
            <v>2614</v>
          </cell>
          <cell r="E420" t="str">
            <v xml:space="preserve">Máquinas e Equipamentos em Montagem              </v>
          </cell>
          <cell r="F420">
            <v>148205.74</v>
          </cell>
          <cell r="G420">
            <v>0</v>
          </cell>
          <cell r="H420">
            <v>0</v>
          </cell>
          <cell r="I420">
            <v>148205.74</v>
          </cell>
        </row>
        <row r="421">
          <cell r="A421" t="str">
            <v>1.2.3.08.05</v>
          </cell>
          <cell r="B421" t="str">
            <v>A</v>
          </cell>
          <cell r="C421">
            <v>1</v>
          </cell>
          <cell r="D421">
            <v>2616</v>
          </cell>
          <cell r="E421" t="str">
            <v xml:space="preserve">Defensas e Cabeços em Montagem                   </v>
          </cell>
          <cell r="F421">
            <v>88255.29</v>
          </cell>
          <cell r="G421">
            <v>0</v>
          </cell>
          <cell r="H421">
            <v>0</v>
          </cell>
          <cell r="I421">
            <v>88255.29</v>
          </cell>
        </row>
        <row r="422">
          <cell r="A422" t="str">
            <v>1.2.4</v>
          </cell>
          <cell r="B422" t="str">
            <v>S</v>
          </cell>
          <cell r="C422">
            <v>1</v>
          </cell>
          <cell r="D422">
            <v>409</v>
          </cell>
          <cell r="E422" t="str">
            <v xml:space="preserve">Intangível                                       </v>
          </cell>
          <cell r="F422">
            <v>23295635.690000001</v>
          </cell>
          <cell r="G422">
            <v>0</v>
          </cell>
          <cell r="H422">
            <v>0</v>
          </cell>
          <cell r="I422">
            <v>23295635.690000001</v>
          </cell>
        </row>
        <row r="423">
          <cell r="A423" t="str">
            <v>1.2.4.01</v>
          </cell>
          <cell r="B423" t="str">
            <v>S</v>
          </cell>
          <cell r="C423">
            <v>1</v>
          </cell>
          <cell r="D423">
            <v>410</v>
          </cell>
          <cell r="E423" t="str">
            <v xml:space="preserve">Implantação de Sist. de Gestão e Outros          </v>
          </cell>
          <cell r="F423">
            <v>29300153.579999998</v>
          </cell>
          <cell r="G423">
            <v>0</v>
          </cell>
          <cell r="H423">
            <v>0</v>
          </cell>
          <cell r="I423">
            <v>29300153.579999998</v>
          </cell>
        </row>
        <row r="424">
          <cell r="A424" t="str">
            <v>1.2.4.01.01</v>
          </cell>
          <cell r="B424" t="str">
            <v>A</v>
          </cell>
          <cell r="C424">
            <v>1</v>
          </cell>
          <cell r="D424">
            <v>411</v>
          </cell>
          <cell r="E424" t="str">
            <v xml:space="preserve">Instalações de Equipamentos da Operação          </v>
          </cell>
          <cell r="F424">
            <v>160249.01999999999</v>
          </cell>
          <cell r="G424">
            <v>0</v>
          </cell>
          <cell r="H424">
            <v>0</v>
          </cell>
          <cell r="I424">
            <v>160249.01999999999</v>
          </cell>
        </row>
        <row r="425">
          <cell r="A425" t="str">
            <v>1.2.4.01.02</v>
          </cell>
          <cell r="B425" t="str">
            <v>A</v>
          </cell>
          <cell r="C425">
            <v>1</v>
          </cell>
          <cell r="D425">
            <v>412</v>
          </cell>
          <cell r="E425" t="str">
            <v xml:space="preserve">Estudos e Projetos                               </v>
          </cell>
          <cell r="F425">
            <v>11750263.279999999</v>
          </cell>
          <cell r="G425">
            <v>0</v>
          </cell>
          <cell r="H425">
            <v>0</v>
          </cell>
          <cell r="I425">
            <v>11750263.279999999</v>
          </cell>
        </row>
        <row r="426">
          <cell r="A426" t="str">
            <v>1.2.4.01.03</v>
          </cell>
          <cell r="B426" t="str">
            <v>A</v>
          </cell>
          <cell r="C426">
            <v>1</v>
          </cell>
          <cell r="D426">
            <v>413</v>
          </cell>
          <cell r="E426" t="str">
            <v xml:space="preserve">Implant. do Sist. de Gestão Adm/Financ           </v>
          </cell>
          <cell r="F426">
            <v>118838.02</v>
          </cell>
          <cell r="G426">
            <v>0</v>
          </cell>
          <cell r="H426">
            <v>0</v>
          </cell>
          <cell r="I426">
            <v>118838.02</v>
          </cell>
        </row>
        <row r="427">
          <cell r="A427" t="str">
            <v>1.2.4.01.04</v>
          </cell>
          <cell r="B427" t="str">
            <v>A</v>
          </cell>
          <cell r="C427">
            <v>1</v>
          </cell>
          <cell r="D427">
            <v>414</v>
          </cell>
          <cell r="E427" t="str">
            <v xml:space="preserve">Licença de Uso                                   </v>
          </cell>
          <cell r="F427">
            <v>896214.12</v>
          </cell>
          <cell r="G427">
            <v>0</v>
          </cell>
          <cell r="H427">
            <v>0</v>
          </cell>
          <cell r="I427">
            <v>896214.12</v>
          </cell>
        </row>
        <row r="428">
          <cell r="A428" t="str">
            <v>1.2.4.01.05</v>
          </cell>
          <cell r="B428" t="str">
            <v>A</v>
          </cell>
          <cell r="C428">
            <v>1</v>
          </cell>
          <cell r="D428">
            <v>415</v>
          </cell>
          <cell r="E428" t="str">
            <v xml:space="preserve">Projetos Diversos para Nova Sede                 </v>
          </cell>
          <cell r="F428">
            <v>168210</v>
          </cell>
          <cell r="G428">
            <v>0</v>
          </cell>
          <cell r="H428">
            <v>0</v>
          </cell>
          <cell r="I428">
            <v>168210</v>
          </cell>
        </row>
        <row r="429">
          <cell r="A429" t="str">
            <v>1.2.4.01.06</v>
          </cell>
          <cell r="B429" t="str">
            <v>A</v>
          </cell>
          <cell r="C429">
            <v>1</v>
          </cell>
          <cell r="D429">
            <v>416</v>
          </cell>
          <cell r="E429" t="str">
            <v xml:space="preserve">Projeto de Ampl. do Porto do Itaquí              </v>
          </cell>
          <cell r="F429">
            <v>655537.57999999996</v>
          </cell>
          <cell r="G429">
            <v>0</v>
          </cell>
          <cell r="H429">
            <v>0</v>
          </cell>
          <cell r="I429">
            <v>655537.57999999996</v>
          </cell>
        </row>
        <row r="430">
          <cell r="A430" t="str">
            <v>1.2.4.01.07</v>
          </cell>
          <cell r="B430" t="str">
            <v>A</v>
          </cell>
          <cell r="C430">
            <v>1</v>
          </cell>
          <cell r="D430">
            <v>417</v>
          </cell>
          <cell r="E430" t="str">
            <v xml:space="preserve">Programa de Certificação                         </v>
          </cell>
          <cell r="F430">
            <v>265770</v>
          </cell>
          <cell r="G430">
            <v>0</v>
          </cell>
          <cell r="H430">
            <v>0</v>
          </cell>
          <cell r="I430">
            <v>265770</v>
          </cell>
        </row>
        <row r="431">
          <cell r="A431" t="str">
            <v>1.2.4.01.08</v>
          </cell>
          <cell r="B431" t="str">
            <v>A</v>
          </cell>
          <cell r="C431">
            <v>1</v>
          </cell>
          <cell r="D431">
            <v>418</v>
          </cell>
          <cell r="E431" t="str">
            <v xml:space="preserve">Instalações de Rede e Outros na Sede             </v>
          </cell>
          <cell r="F431">
            <v>1532344.41</v>
          </cell>
          <cell r="G431">
            <v>0</v>
          </cell>
          <cell r="H431">
            <v>0</v>
          </cell>
          <cell r="I431">
            <v>1532344.41</v>
          </cell>
        </row>
        <row r="432">
          <cell r="A432" t="str">
            <v>1.2.4.01.09</v>
          </cell>
          <cell r="B432" t="str">
            <v>A</v>
          </cell>
          <cell r="C432">
            <v>1</v>
          </cell>
          <cell r="D432">
            <v>419</v>
          </cell>
          <cell r="E432" t="str">
            <v xml:space="preserve">Implant. do Sist. - Fund. Sousandrade            </v>
          </cell>
          <cell r="F432">
            <v>1550000</v>
          </cell>
          <cell r="G432">
            <v>0</v>
          </cell>
          <cell r="H432">
            <v>0</v>
          </cell>
          <cell r="I432">
            <v>1550000</v>
          </cell>
        </row>
        <row r="433">
          <cell r="A433" t="str">
            <v>1.2.4.01.10</v>
          </cell>
          <cell r="B433" t="str">
            <v>A</v>
          </cell>
          <cell r="C433">
            <v>1</v>
          </cell>
          <cell r="D433">
            <v>420</v>
          </cell>
          <cell r="E433" t="str">
            <v xml:space="preserve">Drag. de Aprofundamento do Cais do Porto         </v>
          </cell>
          <cell r="F433">
            <v>3159930</v>
          </cell>
          <cell r="G433">
            <v>0</v>
          </cell>
          <cell r="H433">
            <v>0</v>
          </cell>
          <cell r="I433">
            <v>3159930</v>
          </cell>
        </row>
        <row r="434">
          <cell r="A434" t="str">
            <v>1.2.4.01.11</v>
          </cell>
          <cell r="B434" t="str">
            <v>A</v>
          </cell>
          <cell r="C434">
            <v>1</v>
          </cell>
          <cell r="D434">
            <v>421</v>
          </cell>
          <cell r="E434" t="str">
            <v xml:space="preserve">Melhorias Prédio Adm Codomar                     </v>
          </cell>
          <cell r="F434">
            <v>281907.7</v>
          </cell>
          <cell r="G434">
            <v>0</v>
          </cell>
          <cell r="H434">
            <v>0</v>
          </cell>
          <cell r="I434">
            <v>281907.7</v>
          </cell>
        </row>
        <row r="435">
          <cell r="A435" t="str">
            <v>1.2.4.01.12</v>
          </cell>
          <cell r="B435" t="str">
            <v>A</v>
          </cell>
          <cell r="C435">
            <v>1</v>
          </cell>
          <cell r="D435">
            <v>422</v>
          </cell>
          <cell r="E435" t="str">
            <v xml:space="preserve">Instalações na Operação                          </v>
          </cell>
          <cell r="F435">
            <v>224137.31</v>
          </cell>
          <cell r="G435">
            <v>0</v>
          </cell>
          <cell r="H435">
            <v>0</v>
          </cell>
          <cell r="I435">
            <v>224137.31</v>
          </cell>
        </row>
        <row r="436">
          <cell r="A436" t="str">
            <v>1.2.4.01.13</v>
          </cell>
          <cell r="B436" t="str">
            <v>A</v>
          </cell>
          <cell r="C436">
            <v>1</v>
          </cell>
          <cell r="D436">
            <v>423</v>
          </cell>
          <cell r="E436" t="str">
            <v xml:space="preserve">Modern.e Reimplant.Sist-Fund.Sousandrade         </v>
          </cell>
          <cell r="F436">
            <v>3000000</v>
          </cell>
          <cell r="G436">
            <v>0</v>
          </cell>
          <cell r="H436">
            <v>0</v>
          </cell>
          <cell r="I436">
            <v>3000000</v>
          </cell>
        </row>
        <row r="437">
          <cell r="A437" t="str">
            <v>1.2.4.01.14</v>
          </cell>
          <cell r="B437" t="str">
            <v>A</v>
          </cell>
          <cell r="C437">
            <v>1</v>
          </cell>
          <cell r="D437">
            <v>424</v>
          </cell>
          <cell r="E437" t="str">
            <v xml:space="preserve">Recuperações em Imóveis de Terceiros             </v>
          </cell>
          <cell r="F437">
            <v>5387272.5499999998</v>
          </cell>
          <cell r="G437">
            <v>0</v>
          </cell>
          <cell r="H437">
            <v>0</v>
          </cell>
          <cell r="I437">
            <v>5387272.5499999998</v>
          </cell>
        </row>
        <row r="438">
          <cell r="A438" t="str">
            <v>1.2.4.01.15</v>
          </cell>
          <cell r="B438" t="str">
            <v>A</v>
          </cell>
          <cell r="C438">
            <v>1</v>
          </cell>
          <cell r="D438">
            <v>425</v>
          </cell>
          <cell r="E438" t="str">
            <v xml:space="preserve">Melhoria Prédios da Emap                         </v>
          </cell>
          <cell r="F438">
            <v>149479.59</v>
          </cell>
          <cell r="G438">
            <v>0</v>
          </cell>
          <cell r="H438">
            <v>0</v>
          </cell>
          <cell r="I438">
            <v>149479.59</v>
          </cell>
        </row>
        <row r="439">
          <cell r="A439" t="str">
            <v>1.2.4.02</v>
          </cell>
          <cell r="B439" t="str">
            <v>S</v>
          </cell>
          <cell r="C439">
            <v>1</v>
          </cell>
          <cell r="D439">
            <v>1370</v>
          </cell>
          <cell r="E439" t="str">
            <v xml:space="preserve">Softwares e Direitos                             </v>
          </cell>
          <cell r="F439">
            <v>23295635.690000001</v>
          </cell>
          <cell r="G439">
            <v>0</v>
          </cell>
          <cell r="H439">
            <v>0</v>
          </cell>
          <cell r="I439">
            <v>23295635.690000001</v>
          </cell>
        </row>
        <row r="440">
          <cell r="A440" t="str">
            <v>1.2.4.02.01</v>
          </cell>
          <cell r="B440" t="str">
            <v>A</v>
          </cell>
          <cell r="C440">
            <v>1</v>
          </cell>
          <cell r="D440">
            <v>1371</v>
          </cell>
          <cell r="E440" t="str">
            <v xml:space="preserve">E-DOCS Sist. Controle Elet. de Documento         </v>
          </cell>
          <cell r="F440">
            <v>1187641.6000000001</v>
          </cell>
          <cell r="G440">
            <v>0</v>
          </cell>
          <cell r="H440">
            <v>0</v>
          </cell>
          <cell r="I440">
            <v>1187641.6000000001</v>
          </cell>
        </row>
        <row r="441">
          <cell r="A441" t="str">
            <v>1.2.4.02.02</v>
          </cell>
          <cell r="B441" t="str">
            <v>A</v>
          </cell>
          <cell r="C441">
            <v>1</v>
          </cell>
          <cell r="D441">
            <v>1372</v>
          </cell>
          <cell r="E441" t="str">
            <v xml:space="preserve">S2GPI - Sist. Gov. Ger. Portuário Integ.         </v>
          </cell>
          <cell r="F441">
            <v>13583641.640000001</v>
          </cell>
          <cell r="G441">
            <v>0</v>
          </cell>
          <cell r="H441">
            <v>0</v>
          </cell>
          <cell r="I441">
            <v>13583641.640000001</v>
          </cell>
        </row>
        <row r="442">
          <cell r="A442" t="str">
            <v>1.2.4.02.03</v>
          </cell>
          <cell r="B442" t="str">
            <v>A</v>
          </cell>
          <cell r="C442">
            <v>1</v>
          </cell>
          <cell r="D442">
            <v>1851</v>
          </cell>
          <cell r="E442" t="str">
            <v xml:space="preserve">Licenças de Uso                                  </v>
          </cell>
          <cell r="F442">
            <v>8524352.4499999993</v>
          </cell>
          <cell r="G442">
            <v>0</v>
          </cell>
          <cell r="H442">
            <v>0</v>
          </cell>
          <cell r="I442">
            <v>8524352.4499999993</v>
          </cell>
        </row>
        <row r="443">
          <cell r="A443" t="str">
            <v>1.2.4.03</v>
          </cell>
          <cell r="B443" t="str">
            <v>S</v>
          </cell>
          <cell r="C443">
            <v>1</v>
          </cell>
          <cell r="D443">
            <v>1847</v>
          </cell>
          <cell r="E443" t="str">
            <v xml:space="preserve">(-) Amortizações Acumuladas                      </v>
          </cell>
          <cell r="F443">
            <v>-29300153.579999998</v>
          </cell>
          <cell r="G443">
            <v>0</v>
          </cell>
          <cell r="H443">
            <v>0</v>
          </cell>
          <cell r="I443">
            <v>-29300153.579999998</v>
          </cell>
        </row>
        <row r="444">
          <cell r="A444" t="str">
            <v>1.2.4.03.01</v>
          </cell>
          <cell r="B444" t="str">
            <v>A</v>
          </cell>
          <cell r="C444">
            <v>1</v>
          </cell>
          <cell r="D444">
            <v>426</v>
          </cell>
          <cell r="E444" t="str">
            <v xml:space="preserve">(-) Amortizações acumuladas                      </v>
          </cell>
          <cell r="F444">
            <v>-29300153.579999998</v>
          </cell>
          <cell r="G444">
            <v>0</v>
          </cell>
          <cell r="H444">
            <v>0</v>
          </cell>
          <cell r="I444">
            <v>-29300153.579999998</v>
          </cell>
        </row>
        <row r="445">
          <cell r="A445" t="str">
            <v>1.3</v>
          </cell>
          <cell r="B445" t="str">
            <v>S</v>
          </cell>
          <cell r="C445">
            <v>1</v>
          </cell>
          <cell r="D445">
            <v>427</v>
          </cell>
          <cell r="E445" t="str">
            <v xml:space="preserve">Ativo de Compensação                             </v>
          </cell>
          <cell r="F445">
            <v>88283872.469999999</v>
          </cell>
          <cell r="G445">
            <v>0</v>
          </cell>
          <cell r="H445">
            <v>0</v>
          </cell>
          <cell r="I445">
            <v>88283872.469999999</v>
          </cell>
        </row>
        <row r="446">
          <cell r="A446" t="str">
            <v>1.3.1</v>
          </cell>
          <cell r="B446" t="str">
            <v>S</v>
          </cell>
          <cell r="C446">
            <v>1</v>
          </cell>
          <cell r="D446">
            <v>428</v>
          </cell>
          <cell r="E446" t="str">
            <v xml:space="preserve">Convênio Estado/União                            </v>
          </cell>
          <cell r="F446">
            <v>88283872.469999999</v>
          </cell>
          <cell r="G446">
            <v>0</v>
          </cell>
          <cell r="H446">
            <v>0</v>
          </cell>
          <cell r="I446">
            <v>88283872.469999999</v>
          </cell>
        </row>
        <row r="447">
          <cell r="A447" t="str">
            <v>1.3.1.02</v>
          </cell>
          <cell r="B447" t="str">
            <v>S</v>
          </cell>
          <cell r="C447">
            <v>1</v>
          </cell>
          <cell r="D447">
            <v>429</v>
          </cell>
          <cell r="E447" t="str">
            <v xml:space="preserve">Bens da Codomar                                  </v>
          </cell>
          <cell r="F447">
            <v>88283872.469999999</v>
          </cell>
          <cell r="G447">
            <v>0</v>
          </cell>
          <cell r="H447">
            <v>0</v>
          </cell>
          <cell r="I447">
            <v>88283872.469999999</v>
          </cell>
        </row>
        <row r="448">
          <cell r="A448" t="str">
            <v>1.3.1.02.01</v>
          </cell>
          <cell r="B448" t="str">
            <v>A</v>
          </cell>
          <cell r="C448">
            <v>1</v>
          </cell>
          <cell r="D448">
            <v>430</v>
          </cell>
          <cell r="E448" t="str">
            <v xml:space="preserve">Bens Móveis                                      </v>
          </cell>
          <cell r="F448">
            <v>1588934.94</v>
          </cell>
          <cell r="G448">
            <v>0</v>
          </cell>
          <cell r="H448">
            <v>0</v>
          </cell>
          <cell r="I448">
            <v>1588934.94</v>
          </cell>
        </row>
        <row r="449">
          <cell r="A449" t="str">
            <v>1.3.1.02.02</v>
          </cell>
          <cell r="B449" t="str">
            <v>A</v>
          </cell>
          <cell r="C449">
            <v>1</v>
          </cell>
          <cell r="D449">
            <v>431</v>
          </cell>
          <cell r="E449" t="str">
            <v xml:space="preserve">Bens Imóveis                                     </v>
          </cell>
          <cell r="F449">
            <v>86694937.530000001</v>
          </cell>
          <cell r="G449">
            <v>0</v>
          </cell>
          <cell r="H449">
            <v>0</v>
          </cell>
          <cell r="I449">
            <v>86694937.530000001</v>
          </cell>
        </row>
        <row r="450">
          <cell r="A450">
            <v>2</v>
          </cell>
          <cell r="B450" t="str">
            <v>S</v>
          </cell>
          <cell r="C450">
            <v>2</v>
          </cell>
          <cell r="D450">
            <v>432</v>
          </cell>
          <cell r="E450" t="str">
            <v xml:space="preserve">PASSIVO                                          </v>
          </cell>
          <cell r="F450">
            <v>-899117040.54999995</v>
          </cell>
          <cell r="G450">
            <v>479540571.44999999</v>
          </cell>
          <cell r="H450">
            <v>555753276.58000004</v>
          </cell>
          <cell r="I450">
            <v>-975329745.67999995</v>
          </cell>
        </row>
        <row r="451">
          <cell r="A451" t="str">
            <v>2.1</v>
          </cell>
          <cell r="B451" t="str">
            <v>S</v>
          </cell>
          <cell r="C451">
            <v>2</v>
          </cell>
          <cell r="D451">
            <v>433</v>
          </cell>
          <cell r="E451" t="str">
            <v xml:space="preserve">Passivo Circulante                               </v>
          </cell>
          <cell r="F451">
            <v>-51490780.880000003</v>
          </cell>
          <cell r="G451">
            <v>19444421.57</v>
          </cell>
          <cell r="H451">
            <v>19039099.550000001</v>
          </cell>
          <cell r="I451">
            <v>-51085458.859999999</v>
          </cell>
        </row>
        <row r="452">
          <cell r="A452" t="str">
            <v>2.1.1</v>
          </cell>
          <cell r="B452" t="str">
            <v>S</v>
          </cell>
          <cell r="C452">
            <v>2</v>
          </cell>
          <cell r="D452">
            <v>434</v>
          </cell>
          <cell r="E452" t="str">
            <v xml:space="preserve">Exigível a Curto Prazo                           </v>
          </cell>
          <cell r="F452">
            <v>-51490780.880000003</v>
          </cell>
          <cell r="G452">
            <v>19444421.57</v>
          </cell>
          <cell r="H452">
            <v>19039099.550000001</v>
          </cell>
          <cell r="I452">
            <v>-51085458.859999999</v>
          </cell>
        </row>
        <row r="453">
          <cell r="A453" t="str">
            <v>2.1.1.02</v>
          </cell>
          <cell r="B453" t="str">
            <v>S</v>
          </cell>
          <cell r="C453">
            <v>2</v>
          </cell>
          <cell r="D453">
            <v>437</v>
          </cell>
          <cell r="E453" t="str">
            <v xml:space="preserve">Fornecedores                                     </v>
          </cell>
          <cell r="F453">
            <v>-1321345.29</v>
          </cell>
          <cell r="G453">
            <v>6540702.5300000003</v>
          </cell>
          <cell r="H453">
            <v>6500063.75</v>
          </cell>
          <cell r="I453">
            <v>-1280706.51</v>
          </cell>
        </row>
        <row r="454">
          <cell r="A454" t="str">
            <v>2.1.1.02.01</v>
          </cell>
          <cell r="B454" t="str">
            <v>S</v>
          </cell>
          <cell r="C454">
            <v>2</v>
          </cell>
          <cell r="D454">
            <v>438</v>
          </cell>
          <cell r="E454" t="str">
            <v xml:space="preserve">Fornecedores a Pagar                             </v>
          </cell>
          <cell r="F454">
            <v>-1321345.29</v>
          </cell>
          <cell r="G454">
            <v>6540702.5300000003</v>
          </cell>
          <cell r="H454">
            <v>6500063.75</v>
          </cell>
          <cell r="I454">
            <v>-1280706.51</v>
          </cell>
        </row>
        <row r="455">
          <cell r="A455" t="str">
            <v>2.1.1.02.01.0001</v>
          </cell>
          <cell r="B455" t="str">
            <v>A</v>
          </cell>
          <cell r="C455">
            <v>2</v>
          </cell>
          <cell r="D455">
            <v>439</v>
          </cell>
          <cell r="E455" t="str">
            <v xml:space="preserve">J.Gonçalves dos Santos Filho                     </v>
          </cell>
          <cell r="F455">
            <v>0</v>
          </cell>
          <cell r="G455">
            <v>350.9</v>
          </cell>
          <cell r="H455">
            <v>350.9</v>
          </cell>
          <cell r="I455">
            <v>0</v>
          </cell>
        </row>
        <row r="456">
          <cell r="A456" t="str">
            <v>2.1.1.02.01.0007</v>
          </cell>
          <cell r="B456" t="str">
            <v>A</v>
          </cell>
          <cell r="C456">
            <v>2</v>
          </cell>
          <cell r="D456">
            <v>445</v>
          </cell>
          <cell r="E456" t="str">
            <v xml:space="preserve">Telemar - Norte Leste S/A                        </v>
          </cell>
          <cell r="F456">
            <v>0</v>
          </cell>
          <cell r="G456">
            <v>11913.06</v>
          </cell>
          <cell r="H456">
            <v>11913.06</v>
          </cell>
          <cell r="I456">
            <v>0</v>
          </cell>
        </row>
        <row r="457">
          <cell r="A457" t="str">
            <v>2.1.1.02.01.0014</v>
          </cell>
          <cell r="B457" t="str">
            <v>A</v>
          </cell>
          <cell r="C457">
            <v>2</v>
          </cell>
          <cell r="D457">
            <v>452</v>
          </cell>
          <cell r="E457" t="str">
            <v xml:space="preserve">J. F. Rocha Santos                               </v>
          </cell>
          <cell r="F457">
            <v>0</v>
          </cell>
          <cell r="G457">
            <v>2796.99</v>
          </cell>
          <cell r="H457">
            <v>3594.99</v>
          </cell>
          <cell r="I457">
            <v>-798</v>
          </cell>
        </row>
        <row r="458">
          <cell r="A458" t="str">
            <v>2.1.1.02.01.0019</v>
          </cell>
          <cell r="B458" t="str">
            <v>A</v>
          </cell>
          <cell r="C458">
            <v>2</v>
          </cell>
          <cell r="D458">
            <v>457</v>
          </cell>
          <cell r="E458" t="str">
            <v xml:space="preserve">Companhia Energética do Maranhão - CEMAR         </v>
          </cell>
          <cell r="F458">
            <v>0</v>
          </cell>
          <cell r="G458">
            <v>225578.56</v>
          </cell>
          <cell r="H458">
            <v>225578.56</v>
          </cell>
          <cell r="I458">
            <v>0</v>
          </cell>
        </row>
        <row r="459">
          <cell r="A459" t="str">
            <v>2.1.1.02.01.0027</v>
          </cell>
          <cell r="B459" t="str">
            <v>A</v>
          </cell>
          <cell r="C459">
            <v>2</v>
          </cell>
          <cell r="D459">
            <v>465</v>
          </cell>
          <cell r="E459" t="str">
            <v xml:space="preserve">Mônica Marlete Almeida e Cia Ltda                </v>
          </cell>
          <cell r="F459">
            <v>0</v>
          </cell>
          <cell r="G459">
            <v>1498.85</v>
          </cell>
          <cell r="H459">
            <v>1498.85</v>
          </cell>
          <cell r="I459">
            <v>0</v>
          </cell>
        </row>
        <row r="460">
          <cell r="A460" t="str">
            <v>2.1.1.02.01.0034</v>
          </cell>
          <cell r="B460" t="str">
            <v>A</v>
          </cell>
          <cell r="C460">
            <v>2</v>
          </cell>
          <cell r="D460">
            <v>472</v>
          </cell>
          <cell r="E460" t="str">
            <v xml:space="preserve">Intechne Tecnologia da Informação                </v>
          </cell>
          <cell r="F460">
            <v>-5410.96</v>
          </cell>
          <cell r="G460">
            <v>0</v>
          </cell>
          <cell r="H460">
            <v>0</v>
          </cell>
          <cell r="I460">
            <v>-5410.96</v>
          </cell>
        </row>
        <row r="461">
          <cell r="A461" t="str">
            <v>2.1.1.02.01.0039</v>
          </cell>
          <cell r="B461" t="str">
            <v>A</v>
          </cell>
          <cell r="C461">
            <v>2</v>
          </cell>
          <cell r="D461">
            <v>477</v>
          </cell>
          <cell r="E461" t="str">
            <v xml:space="preserve">Assoc.Bras.das Entidades Portuárias              </v>
          </cell>
          <cell r="F461">
            <v>0</v>
          </cell>
          <cell r="G461">
            <v>2800</v>
          </cell>
          <cell r="H461">
            <v>2800</v>
          </cell>
          <cell r="I461">
            <v>0</v>
          </cell>
        </row>
        <row r="462">
          <cell r="A462" t="str">
            <v>2.1.1.02.01.0060</v>
          </cell>
          <cell r="B462" t="str">
            <v>A</v>
          </cell>
          <cell r="C462">
            <v>2</v>
          </cell>
          <cell r="D462">
            <v>498</v>
          </cell>
          <cell r="E462" t="str">
            <v xml:space="preserve">Correios                                         </v>
          </cell>
          <cell r="F462">
            <v>0</v>
          </cell>
          <cell r="G462">
            <v>1752.43</v>
          </cell>
          <cell r="H462">
            <v>1752.43</v>
          </cell>
          <cell r="I462">
            <v>0</v>
          </cell>
        </row>
        <row r="463">
          <cell r="A463" t="str">
            <v>2.1.1.02.01.0066</v>
          </cell>
          <cell r="B463" t="str">
            <v>A</v>
          </cell>
          <cell r="C463">
            <v>2</v>
          </cell>
          <cell r="D463">
            <v>504</v>
          </cell>
          <cell r="E463" t="str">
            <v xml:space="preserve">Cia do Ar                                        </v>
          </cell>
          <cell r="F463">
            <v>0</v>
          </cell>
          <cell r="G463">
            <v>40969.82</v>
          </cell>
          <cell r="H463">
            <v>52669.64</v>
          </cell>
          <cell r="I463">
            <v>-11699.82</v>
          </cell>
        </row>
        <row r="464">
          <cell r="A464" t="str">
            <v>2.1.1.02.01.0075</v>
          </cell>
          <cell r="B464" t="str">
            <v>A</v>
          </cell>
          <cell r="C464">
            <v>2</v>
          </cell>
          <cell r="D464">
            <v>513</v>
          </cell>
          <cell r="E464" t="str">
            <v xml:space="preserve">Maxtec Serviços Gerais e Man. Industrial         </v>
          </cell>
          <cell r="F464">
            <v>-592944.28</v>
          </cell>
          <cell r="G464">
            <v>1200961.27</v>
          </cell>
          <cell r="H464">
            <v>930584.62</v>
          </cell>
          <cell r="I464">
            <v>-322567.63</v>
          </cell>
        </row>
        <row r="465">
          <cell r="A465" t="str">
            <v>2.1.1.02.01.0082</v>
          </cell>
          <cell r="B465" t="str">
            <v>A</v>
          </cell>
          <cell r="C465">
            <v>2</v>
          </cell>
          <cell r="D465">
            <v>520</v>
          </cell>
          <cell r="E465" t="str">
            <v xml:space="preserve">Caema                                            </v>
          </cell>
          <cell r="F465">
            <v>0</v>
          </cell>
          <cell r="G465">
            <v>112492.26</v>
          </cell>
          <cell r="H465">
            <v>112492.26</v>
          </cell>
          <cell r="I465">
            <v>0</v>
          </cell>
        </row>
        <row r="466">
          <cell r="A466" t="str">
            <v>2.1.1.02.01.0128</v>
          </cell>
          <cell r="B466" t="str">
            <v>A</v>
          </cell>
          <cell r="C466">
            <v>2</v>
          </cell>
          <cell r="D466">
            <v>566</v>
          </cell>
          <cell r="E466" t="str">
            <v xml:space="preserve">Gallotti e Advogados Associados                  </v>
          </cell>
          <cell r="F466">
            <v>0</v>
          </cell>
          <cell r="G466">
            <v>24282.94</v>
          </cell>
          <cell r="H466">
            <v>24282.94</v>
          </cell>
          <cell r="I466">
            <v>0</v>
          </cell>
        </row>
        <row r="467">
          <cell r="A467" t="str">
            <v>2.1.1.02.01.0132</v>
          </cell>
          <cell r="B467" t="str">
            <v>A</v>
          </cell>
          <cell r="C467">
            <v>2</v>
          </cell>
          <cell r="D467">
            <v>570</v>
          </cell>
          <cell r="E467" t="str">
            <v xml:space="preserve">Sebrae                                           </v>
          </cell>
          <cell r="F467">
            <v>0</v>
          </cell>
          <cell r="G467">
            <v>26125</v>
          </cell>
          <cell r="H467">
            <v>26125</v>
          </cell>
          <cell r="I467">
            <v>0</v>
          </cell>
        </row>
        <row r="468">
          <cell r="A468" t="str">
            <v>2.1.1.02.01.0144</v>
          </cell>
          <cell r="B468" t="str">
            <v>A</v>
          </cell>
          <cell r="C468">
            <v>2</v>
          </cell>
          <cell r="D468">
            <v>582</v>
          </cell>
          <cell r="E468" t="str">
            <v xml:space="preserve">DTA Engenharia Ltda                              </v>
          </cell>
          <cell r="F468">
            <v>0</v>
          </cell>
          <cell r="G468">
            <v>0</v>
          </cell>
          <cell r="H468">
            <v>61878.62</v>
          </cell>
          <cell r="I468">
            <v>-61878.62</v>
          </cell>
        </row>
        <row r="469">
          <cell r="A469" t="str">
            <v>2.1.1.02.01.0153</v>
          </cell>
          <cell r="B469" t="str">
            <v>A</v>
          </cell>
          <cell r="C469">
            <v>2</v>
          </cell>
          <cell r="D469">
            <v>591</v>
          </cell>
          <cell r="E469" t="str">
            <v xml:space="preserve">Engebras Cont. e Transportes                     </v>
          </cell>
          <cell r="F469">
            <v>0</v>
          </cell>
          <cell r="G469">
            <v>706718.78</v>
          </cell>
          <cell r="H469">
            <v>706718.78</v>
          </cell>
          <cell r="I469">
            <v>0</v>
          </cell>
        </row>
        <row r="470">
          <cell r="A470" t="str">
            <v>2.1.1.02.01.0173</v>
          </cell>
          <cell r="B470" t="str">
            <v>A</v>
          </cell>
          <cell r="C470">
            <v>2</v>
          </cell>
          <cell r="D470">
            <v>611</v>
          </cell>
          <cell r="E470" t="str">
            <v xml:space="preserve">IEL - Instituto Euvaldo Lodi                     </v>
          </cell>
          <cell r="F470">
            <v>0</v>
          </cell>
          <cell r="G470">
            <v>6141.4</v>
          </cell>
          <cell r="H470">
            <v>6141.4</v>
          </cell>
          <cell r="I470">
            <v>0</v>
          </cell>
        </row>
        <row r="471">
          <cell r="A471" t="str">
            <v>2.1.1.02.01.0189</v>
          </cell>
          <cell r="B471" t="str">
            <v>A</v>
          </cell>
          <cell r="C471">
            <v>2</v>
          </cell>
          <cell r="D471">
            <v>627</v>
          </cell>
          <cell r="E471" t="str">
            <v xml:space="preserve">Comercial Castro                                 </v>
          </cell>
          <cell r="F471">
            <v>0</v>
          </cell>
          <cell r="G471">
            <v>0</v>
          </cell>
          <cell r="H471">
            <v>2303.5</v>
          </cell>
          <cell r="I471">
            <v>-2303.5</v>
          </cell>
        </row>
        <row r="472">
          <cell r="A472" t="str">
            <v>2.1.1.02.01.0208</v>
          </cell>
          <cell r="B472" t="str">
            <v>A</v>
          </cell>
          <cell r="C472">
            <v>2</v>
          </cell>
          <cell r="D472">
            <v>646</v>
          </cell>
          <cell r="E472" t="str">
            <v xml:space="preserve">MC TEC                                           </v>
          </cell>
          <cell r="F472">
            <v>0</v>
          </cell>
          <cell r="G472">
            <v>10108.36</v>
          </cell>
          <cell r="H472">
            <v>10108.36</v>
          </cell>
          <cell r="I472">
            <v>0</v>
          </cell>
        </row>
        <row r="473">
          <cell r="A473" t="str">
            <v>2.1.1.02.01.0273</v>
          </cell>
          <cell r="B473" t="str">
            <v>A</v>
          </cell>
          <cell r="C473">
            <v>2</v>
          </cell>
          <cell r="D473">
            <v>1142</v>
          </cell>
          <cell r="E473" t="str">
            <v xml:space="preserve">COPABO Infra-Estrutura Marítima Ltda             </v>
          </cell>
          <cell r="F473">
            <v>0</v>
          </cell>
          <cell r="G473">
            <v>227997.45</v>
          </cell>
          <cell r="H473">
            <v>227997.45</v>
          </cell>
          <cell r="I473">
            <v>0</v>
          </cell>
        </row>
        <row r="474">
          <cell r="A474" t="str">
            <v>2.1.1.02.01.0277</v>
          </cell>
          <cell r="B474" t="str">
            <v>A</v>
          </cell>
          <cell r="C474">
            <v>2</v>
          </cell>
          <cell r="D474">
            <v>1155</v>
          </cell>
          <cell r="E474" t="str">
            <v xml:space="preserve">TOTVS - Maranhão                                 </v>
          </cell>
          <cell r="F474">
            <v>0</v>
          </cell>
          <cell r="G474">
            <v>0</v>
          </cell>
          <cell r="H474">
            <v>19591.41</v>
          </cell>
          <cell r="I474">
            <v>-19591.41</v>
          </cell>
        </row>
        <row r="475">
          <cell r="A475" t="str">
            <v>2.1.1.02.01.0282</v>
          </cell>
          <cell r="B475" t="str">
            <v>A</v>
          </cell>
          <cell r="C475">
            <v>2</v>
          </cell>
          <cell r="D475">
            <v>1161</v>
          </cell>
          <cell r="E475" t="str">
            <v xml:space="preserve">Hotel Luzeiros São Luís                          </v>
          </cell>
          <cell r="F475">
            <v>-987.84</v>
          </cell>
          <cell r="G475">
            <v>1404.87</v>
          </cell>
          <cell r="H475">
            <v>417.03</v>
          </cell>
          <cell r="I475">
            <v>0</v>
          </cell>
        </row>
        <row r="476">
          <cell r="A476" t="str">
            <v>2.1.1.02.01.0288</v>
          </cell>
          <cell r="B476" t="str">
            <v>A</v>
          </cell>
          <cell r="C476">
            <v>2</v>
          </cell>
          <cell r="D476">
            <v>1171</v>
          </cell>
          <cell r="E476" t="str">
            <v xml:space="preserve">Crisbel Locadora de Veículos                     </v>
          </cell>
          <cell r="F476">
            <v>0</v>
          </cell>
          <cell r="G476">
            <v>70758.5</v>
          </cell>
          <cell r="H476">
            <v>70758.5</v>
          </cell>
          <cell r="I476">
            <v>0</v>
          </cell>
        </row>
        <row r="477">
          <cell r="A477" t="str">
            <v>2.1.1.02.01.0298</v>
          </cell>
          <cell r="B477" t="str">
            <v>A</v>
          </cell>
          <cell r="C477">
            <v>2</v>
          </cell>
          <cell r="D477">
            <v>1192</v>
          </cell>
          <cell r="E477" t="str">
            <v xml:space="preserve">Disec Securyty Services                          </v>
          </cell>
          <cell r="F477">
            <v>-1761.43</v>
          </cell>
          <cell r="G477">
            <v>0</v>
          </cell>
          <cell r="H477">
            <v>0</v>
          </cell>
          <cell r="I477">
            <v>-1761.43</v>
          </cell>
        </row>
        <row r="478">
          <cell r="A478" t="str">
            <v>2.1.1.02.01.0330</v>
          </cell>
          <cell r="B478" t="str">
            <v>A</v>
          </cell>
          <cell r="C478">
            <v>2</v>
          </cell>
          <cell r="D478">
            <v>1265</v>
          </cell>
          <cell r="E478" t="str">
            <v xml:space="preserve">Cia Brasileira de Soluções e Serviços            </v>
          </cell>
          <cell r="F478">
            <v>0</v>
          </cell>
          <cell r="G478">
            <v>325878.07</v>
          </cell>
          <cell r="H478">
            <v>325878.07</v>
          </cell>
          <cell r="I478">
            <v>0</v>
          </cell>
        </row>
        <row r="479">
          <cell r="A479" t="str">
            <v>2.1.1.02.01.0332</v>
          </cell>
          <cell r="B479" t="str">
            <v>A</v>
          </cell>
          <cell r="C479">
            <v>2</v>
          </cell>
          <cell r="D479">
            <v>1267</v>
          </cell>
          <cell r="E479" t="str">
            <v xml:space="preserve">Via On Line Service Representação                </v>
          </cell>
          <cell r="F479">
            <v>0</v>
          </cell>
          <cell r="G479">
            <v>500</v>
          </cell>
          <cell r="H479">
            <v>500</v>
          </cell>
          <cell r="I479">
            <v>0</v>
          </cell>
        </row>
        <row r="480">
          <cell r="A480" t="str">
            <v>2.1.1.02.01.0348</v>
          </cell>
          <cell r="B480" t="str">
            <v>A</v>
          </cell>
          <cell r="C480">
            <v>2</v>
          </cell>
          <cell r="D480">
            <v>1296</v>
          </cell>
          <cell r="E480" t="str">
            <v xml:space="preserve">Ronny de Jesus Bastos                            </v>
          </cell>
          <cell r="F480">
            <v>-37</v>
          </cell>
          <cell r="G480">
            <v>0</v>
          </cell>
          <cell r="H480">
            <v>0</v>
          </cell>
          <cell r="I480">
            <v>-37</v>
          </cell>
        </row>
        <row r="481">
          <cell r="A481" t="str">
            <v>2.1.1.02.01.0365</v>
          </cell>
          <cell r="B481" t="str">
            <v>A</v>
          </cell>
          <cell r="C481">
            <v>2</v>
          </cell>
          <cell r="D481">
            <v>1324</v>
          </cell>
          <cell r="E481" t="str">
            <v xml:space="preserve">Unimed Seguros                                   </v>
          </cell>
          <cell r="F481">
            <v>0</v>
          </cell>
          <cell r="G481">
            <v>313142.95</v>
          </cell>
          <cell r="H481">
            <v>313142.95</v>
          </cell>
          <cell r="I481">
            <v>0</v>
          </cell>
        </row>
        <row r="482">
          <cell r="A482" t="str">
            <v>2.1.1.02.01.0384</v>
          </cell>
          <cell r="B482" t="str">
            <v>A</v>
          </cell>
          <cell r="C482">
            <v>2</v>
          </cell>
          <cell r="D482">
            <v>1354</v>
          </cell>
          <cell r="E482" t="str">
            <v xml:space="preserve">Fundação UFMA                                    </v>
          </cell>
          <cell r="F482">
            <v>0</v>
          </cell>
          <cell r="G482">
            <v>24146.74</v>
          </cell>
          <cell r="H482">
            <v>24146.74</v>
          </cell>
          <cell r="I482">
            <v>0</v>
          </cell>
        </row>
        <row r="483">
          <cell r="A483" t="str">
            <v>2.1.1.02.01.0408</v>
          </cell>
          <cell r="B483" t="str">
            <v>A</v>
          </cell>
          <cell r="C483">
            <v>2</v>
          </cell>
          <cell r="D483">
            <v>1403</v>
          </cell>
          <cell r="E483" t="str">
            <v xml:space="preserve">Iracema S. Souza - ME                            </v>
          </cell>
          <cell r="F483">
            <v>0</v>
          </cell>
          <cell r="G483">
            <v>8595.9</v>
          </cell>
          <cell r="H483">
            <v>8595.9</v>
          </cell>
          <cell r="I483">
            <v>0</v>
          </cell>
        </row>
        <row r="484">
          <cell r="A484" t="str">
            <v>2.1.1.02.01.0416</v>
          </cell>
          <cell r="B484" t="str">
            <v>A</v>
          </cell>
          <cell r="C484">
            <v>2</v>
          </cell>
          <cell r="D484">
            <v>1425</v>
          </cell>
          <cell r="E484" t="str">
            <v xml:space="preserve">ABRH - MA                                        </v>
          </cell>
          <cell r="F484">
            <v>0</v>
          </cell>
          <cell r="G484">
            <v>14250</v>
          </cell>
          <cell r="H484">
            <v>14250</v>
          </cell>
          <cell r="I484">
            <v>0</v>
          </cell>
        </row>
        <row r="485">
          <cell r="A485" t="str">
            <v>2.1.1.02.01.0419</v>
          </cell>
          <cell r="B485" t="str">
            <v>A</v>
          </cell>
          <cell r="C485">
            <v>2</v>
          </cell>
          <cell r="D485">
            <v>1431</v>
          </cell>
          <cell r="E485" t="str">
            <v xml:space="preserve">Safemed                                          </v>
          </cell>
          <cell r="F485">
            <v>0</v>
          </cell>
          <cell r="G485">
            <v>0</v>
          </cell>
          <cell r="H485">
            <v>11593.99</v>
          </cell>
          <cell r="I485">
            <v>-11593.99</v>
          </cell>
        </row>
        <row r="486">
          <cell r="A486" t="str">
            <v>2.1.1.02.01.0448</v>
          </cell>
          <cell r="B486" t="str">
            <v>A</v>
          </cell>
          <cell r="C486">
            <v>2</v>
          </cell>
          <cell r="D486">
            <v>1481</v>
          </cell>
          <cell r="E486" t="str">
            <v xml:space="preserve">Iluminar Comércio e Serviços Ltda                </v>
          </cell>
          <cell r="F486">
            <v>0</v>
          </cell>
          <cell r="G486">
            <v>30520</v>
          </cell>
          <cell r="H486">
            <v>30520</v>
          </cell>
          <cell r="I486">
            <v>0</v>
          </cell>
        </row>
        <row r="487">
          <cell r="A487" t="str">
            <v>2.1.1.02.01.0491</v>
          </cell>
          <cell r="B487" t="str">
            <v>A</v>
          </cell>
          <cell r="C487">
            <v>2</v>
          </cell>
          <cell r="D487">
            <v>1575</v>
          </cell>
          <cell r="E487" t="str">
            <v xml:space="preserve">G4 Engenharia                                    </v>
          </cell>
          <cell r="F487">
            <v>0</v>
          </cell>
          <cell r="G487">
            <v>73936.86</v>
          </cell>
          <cell r="H487">
            <v>73936.86</v>
          </cell>
          <cell r="I487">
            <v>0</v>
          </cell>
        </row>
        <row r="488">
          <cell r="A488" t="str">
            <v>2.1.1.02.01.0500</v>
          </cell>
          <cell r="B488" t="str">
            <v>A</v>
          </cell>
          <cell r="C488">
            <v>2</v>
          </cell>
          <cell r="D488">
            <v>1638</v>
          </cell>
          <cell r="E488" t="str">
            <v xml:space="preserve">BrasilCard Administradora de Cartões             </v>
          </cell>
          <cell r="F488">
            <v>0</v>
          </cell>
          <cell r="G488">
            <v>103489.99</v>
          </cell>
          <cell r="H488">
            <v>103489.99</v>
          </cell>
          <cell r="I488">
            <v>0</v>
          </cell>
        </row>
        <row r="489">
          <cell r="A489" t="str">
            <v>2.1.1.02.01.0514</v>
          </cell>
          <cell r="B489" t="str">
            <v>A</v>
          </cell>
          <cell r="C489">
            <v>2</v>
          </cell>
          <cell r="D489">
            <v>1661</v>
          </cell>
          <cell r="E489" t="str">
            <v xml:space="preserve">VCR Produções e Publicidade                      </v>
          </cell>
          <cell r="F489">
            <v>-2444.0100000000002</v>
          </cell>
          <cell r="G489">
            <v>0</v>
          </cell>
          <cell r="H489">
            <v>0</v>
          </cell>
          <cell r="I489">
            <v>-2444.0100000000002</v>
          </cell>
        </row>
        <row r="490">
          <cell r="A490" t="str">
            <v>2.1.1.02.01.0555</v>
          </cell>
          <cell r="B490" t="str">
            <v>A</v>
          </cell>
          <cell r="C490">
            <v>2</v>
          </cell>
          <cell r="D490">
            <v>1753</v>
          </cell>
          <cell r="E490" t="str">
            <v xml:space="preserve">VMI Sistemas de Segurança Ltda                   </v>
          </cell>
          <cell r="F490">
            <v>-40836</v>
          </cell>
          <cell r="G490">
            <v>40836</v>
          </cell>
          <cell r="H490">
            <v>0</v>
          </cell>
          <cell r="I490">
            <v>0</v>
          </cell>
        </row>
        <row r="491">
          <cell r="A491" t="str">
            <v>2.1.1.02.01.0562</v>
          </cell>
          <cell r="B491" t="str">
            <v>A</v>
          </cell>
          <cell r="C491">
            <v>2</v>
          </cell>
          <cell r="D491">
            <v>1779</v>
          </cell>
          <cell r="E491" t="str">
            <v xml:space="preserve">ACII - Assoc. Com. e Ind. de Imperatriz          </v>
          </cell>
          <cell r="F491">
            <v>0</v>
          </cell>
          <cell r="G491">
            <v>0</v>
          </cell>
          <cell r="H491">
            <v>25000</v>
          </cell>
          <cell r="I491">
            <v>-25000</v>
          </cell>
        </row>
        <row r="492">
          <cell r="A492" t="str">
            <v>2.1.1.02.01.0563</v>
          </cell>
          <cell r="B492" t="str">
            <v>A</v>
          </cell>
          <cell r="C492">
            <v>2</v>
          </cell>
          <cell r="D492">
            <v>1780</v>
          </cell>
          <cell r="E492" t="str">
            <v xml:space="preserve">R Q Clínica Veterinária                          </v>
          </cell>
          <cell r="F492">
            <v>-11159.18</v>
          </cell>
          <cell r="G492">
            <v>22566.13</v>
          </cell>
          <cell r="H492">
            <v>11406.95</v>
          </cell>
          <cell r="I492">
            <v>0</v>
          </cell>
        </row>
        <row r="493">
          <cell r="A493" t="str">
            <v>2.1.1.02.01.0572</v>
          </cell>
          <cell r="B493" t="str">
            <v>A</v>
          </cell>
          <cell r="C493">
            <v>2</v>
          </cell>
          <cell r="D493">
            <v>1809</v>
          </cell>
          <cell r="E493" t="str">
            <v xml:space="preserve">E. L. Comércio e Construções Ltda                </v>
          </cell>
          <cell r="F493">
            <v>-32300</v>
          </cell>
          <cell r="G493">
            <v>32300</v>
          </cell>
          <cell r="H493">
            <v>0</v>
          </cell>
          <cell r="I493">
            <v>0</v>
          </cell>
        </row>
        <row r="494">
          <cell r="A494" t="str">
            <v>2.1.1.02.01.0574</v>
          </cell>
          <cell r="B494" t="str">
            <v>A</v>
          </cell>
          <cell r="C494">
            <v>2</v>
          </cell>
          <cell r="D494">
            <v>1815</v>
          </cell>
          <cell r="E494" t="str">
            <v xml:space="preserve">Ricardo Teixeira Odontologia Integrada           </v>
          </cell>
          <cell r="F494">
            <v>-7870.12</v>
          </cell>
          <cell r="G494">
            <v>0</v>
          </cell>
          <cell r="H494">
            <v>7901.52</v>
          </cell>
          <cell r="I494">
            <v>-15771.64</v>
          </cell>
        </row>
        <row r="495">
          <cell r="A495" t="str">
            <v>2.1.1.02.01.0658</v>
          </cell>
          <cell r="B495" t="str">
            <v>A</v>
          </cell>
          <cell r="C495">
            <v>2</v>
          </cell>
          <cell r="D495">
            <v>2038</v>
          </cell>
          <cell r="E495" t="str">
            <v xml:space="preserve">Centro Elétrico                                  </v>
          </cell>
          <cell r="F495">
            <v>0</v>
          </cell>
          <cell r="G495">
            <v>1495.34</v>
          </cell>
          <cell r="H495">
            <v>1495.34</v>
          </cell>
          <cell r="I495">
            <v>0</v>
          </cell>
        </row>
        <row r="496">
          <cell r="A496" t="str">
            <v>2.1.1.02.01.0660</v>
          </cell>
          <cell r="B496" t="str">
            <v>A</v>
          </cell>
          <cell r="C496">
            <v>2</v>
          </cell>
          <cell r="D496">
            <v>2040</v>
          </cell>
          <cell r="E496" t="str">
            <v xml:space="preserve">Internacional Marítima                           </v>
          </cell>
          <cell r="F496">
            <v>-205849.51</v>
          </cell>
          <cell r="G496">
            <v>411581.73</v>
          </cell>
          <cell r="H496">
            <v>205732.22</v>
          </cell>
          <cell r="I496">
            <v>0</v>
          </cell>
        </row>
        <row r="497">
          <cell r="A497" t="str">
            <v>2.1.1.02.01.0673</v>
          </cell>
          <cell r="B497" t="str">
            <v>A</v>
          </cell>
          <cell r="C497">
            <v>2</v>
          </cell>
          <cell r="D497">
            <v>2058</v>
          </cell>
          <cell r="E497" t="str">
            <v xml:space="preserve">COIMA - Clínica Odonto. Integ. MA Ltda           </v>
          </cell>
          <cell r="F497">
            <v>-5442.56</v>
          </cell>
          <cell r="G497">
            <v>5442.56</v>
          </cell>
          <cell r="H497">
            <v>0</v>
          </cell>
          <cell r="I497">
            <v>0</v>
          </cell>
        </row>
        <row r="498">
          <cell r="A498" t="str">
            <v>2.1.1.02.01.0692</v>
          </cell>
          <cell r="B498" t="str">
            <v>A</v>
          </cell>
          <cell r="C498">
            <v>2</v>
          </cell>
          <cell r="D498">
            <v>2083</v>
          </cell>
          <cell r="E498" t="str">
            <v xml:space="preserve">Integração - Escola de Negócios Ltda             </v>
          </cell>
          <cell r="F498">
            <v>0</v>
          </cell>
          <cell r="G498">
            <v>2117.75</v>
          </cell>
          <cell r="H498">
            <v>2117.75</v>
          </cell>
          <cell r="I498">
            <v>0</v>
          </cell>
        </row>
        <row r="499">
          <cell r="A499" t="str">
            <v>2.1.1.02.01.0694</v>
          </cell>
          <cell r="B499" t="str">
            <v>A</v>
          </cell>
          <cell r="C499">
            <v>2</v>
          </cell>
          <cell r="D499">
            <v>2091</v>
          </cell>
          <cell r="E499" t="str">
            <v xml:space="preserve">F.M.B Sabóia                                     </v>
          </cell>
          <cell r="F499">
            <v>-1336</v>
          </cell>
          <cell r="G499">
            <v>1336</v>
          </cell>
          <cell r="H499">
            <v>0</v>
          </cell>
          <cell r="I499">
            <v>0</v>
          </cell>
        </row>
        <row r="500">
          <cell r="A500" t="str">
            <v>2.1.1.02.01.0725</v>
          </cell>
          <cell r="B500" t="str">
            <v>A</v>
          </cell>
          <cell r="C500">
            <v>2</v>
          </cell>
          <cell r="D500">
            <v>2151</v>
          </cell>
          <cell r="E500" t="str">
            <v xml:space="preserve">Claro S.A (Embratel)                             </v>
          </cell>
          <cell r="F500">
            <v>-1123.72</v>
          </cell>
          <cell r="G500">
            <v>22372.31</v>
          </cell>
          <cell r="H500">
            <v>21248.59</v>
          </cell>
          <cell r="I500">
            <v>0</v>
          </cell>
        </row>
        <row r="501">
          <cell r="A501" t="str">
            <v>2.1.1.02.01.0757</v>
          </cell>
          <cell r="B501" t="str">
            <v>A</v>
          </cell>
          <cell r="C501">
            <v>2</v>
          </cell>
          <cell r="D501">
            <v>2210</v>
          </cell>
          <cell r="E501" t="str">
            <v xml:space="preserve">Tribunal de Justiça                              </v>
          </cell>
          <cell r="F501">
            <v>0</v>
          </cell>
          <cell r="G501">
            <v>7643.15</v>
          </cell>
          <cell r="H501">
            <v>7643.15</v>
          </cell>
          <cell r="I501">
            <v>0</v>
          </cell>
        </row>
        <row r="502">
          <cell r="A502" t="str">
            <v>2.1.1.02.01.0759</v>
          </cell>
          <cell r="B502" t="str">
            <v>A</v>
          </cell>
          <cell r="C502">
            <v>2</v>
          </cell>
          <cell r="D502">
            <v>2218</v>
          </cell>
          <cell r="E502" t="str">
            <v xml:space="preserve">VIP - Vigilancia Privada                         </v>
          </cell>
          <cell r="F502">
            <v>0</v>
          </cell>
          <cell r="G502">
            <v>46978.41</v>
          </cell>
          <cell r="H502">
            <v>46978.41</v>
          </cell>
          <cell r="I502">
            <v>0</v>
          </cell>
        </row>
        <row r="503">
          <cell r="A503" t="str">
            <v>2.1.1.02.01.0762</v>
          </cell>
          <cell r="B503" t="str">
            <v>A</v>
          </cell>
          <cell r="C503">
            <v>2</v>
          </cell>
          <cell r="D503">
            <v>2222</v>
          </cell>
          <cell r="E503" t="str">
            <v xml:space="preserve">Previsul - Cia de Seg. Previdênia do Sul         </v>
          </cell>
          <cell r="F503">
            <v>0</v>
          </cell>
          <cell r="G503">
            <v>11955.6</v>
          </cell>
          <cell r="H503">
            <v>11955.6</v>
          </cell>
          <cell r="I503">
            <v>0</v>
          </cell>
        </row>
        <row r="504">
          <cell r="A504" t="str">
            <v>2.1.1.02.01.0768</v>
          </cell>
          <cell r="B504" t="str">
            <v>A</v>
          </cell>
          <cell r="C504">
            <v>2</v>
          </cell>
          <cell r="D504">
            <v>2242</v>
          </cell>
          <cell r="E504" t="str">
            <v xml:space="preserve">R C Travincas Ltda - ME                          </v>
          </cell>
          <cell r="F504">
            <v>0</v>
          </cell>
          <cell r="G504">
            <v>5360.39</v>
          </cell>
          <cell r="H504">
            <v>5360.39</v>
          </cell>
          <cell r="I504">
            <v>0</v>
          </cell>
        </row>
        <row r="505">
          <cell r="A505" t="str">
            <v>2.1.1.02.01.0778</v>
          </cell>
          <cell r="B505" t="str">
            <v>A</v>
          </cell>
          <cell r="C505">
            <v>2</v>
          </cell>
          <cell r="D505">
            <v>2261</v>
          </cell>
          <cell r="E505" t="str">
            <v xml:space="preserve">Restaurante Escola do Senac                      </v>
          </cell>
          <cell r="F505">
            <v>0</v>
          </cell>
          <cell r="G505">
            <v>1049</v>
          </cell>
          <cell r="H505">
            <v>1049</v>
          </cell>
          <cell r="I505">
            <v>0</v>
          </cell>
        </row>
        <row r="506">
          <cell r="A506" t="str">
            <v>2.1.1.02.01.0779</v>
          </cell>
          <cell r="B506" t="str">
            <v>A</v>
          </cell>
          <cell r="C506">
            <v>2</v>
          </cell>
          <cell r="D506">
            <v>2262</v>
          </cell>
          <cell r="E506" t="str">
            <v xml:space="preserve">Aroma &amp; Sabor                                    </v>
          </cell>
          <cell r="F506">
            <v>0</v>
          </cell>
          <cell r="G506">
            <v>26314.68</v>
          </cell>
          <cell r="H506">
            <v>26314.68</v>
          </cell>
          <cell r="I506">
            <v>0</v>
          </cell>
        </row>
        <row r="507">
          <cell r="A507" t="str">
            <v>2.1.1.02.01.0794</v>
          </cell>
          <cell r="B507" t="str">
            <v>A</v>
          </cell>
          <cell r="C507">
            <v>2</v>
          </cell>
          <cell r="D507">
            <v>2298</v>
          </cell>
          <cell r="E507" t="str">
            <v xml:space="preserve">Associação dos Livreiros do Estado do MA         </v>
          </cell>
          <cell r="F507">
            <v>-50000</v>
          </cell>
          <cell r="G507">
            <v>0</v>
          </cell>
          <cell r="H507">
            <v>0</v>
          </cell>
          <cell r="I507">
            <v>-50000</v>
          </cell>
        </row>
        <row r="508">
          <cell r="A508" t="str">
            <v>2.1.1.02.01.0801</v>
          </cell>
          <cell r="B508" t="str">
            <v>A</v>
          </cell>
          <cell r="C508">
            <v>2</v>
          </cell>
          <cell r="D508">
            <v>2310</v>
          </cell>
          <cell r="E508" t="str">
            <v xml:space="preserve">Doretto e Guimaraes Ltda                         </v>
          </cell>
          <cell r="F508">
            <v>0</v>
          </cell>
          <cell r="G508">
            <v>2151.52</v>
          </cell>
          <cell r="H508">
            <v>2151.52</v>
          </cell>
          <cell r="I508">
            <v>0</v>
          </cell>
        </row>
        <row r="509">
          <cell r="A509" t="str">
            <v>2.1.1.02.01.0816</v>
          </cell>
          <cell r="B509" t="str">
            <v>A</v>
          </cell>
          <cell r="C509">
            <v>2</v>
          </cell>
          <cell r="D509">
            <v>2341</v>
          </cell>
          <cell r="E509" t="str">
            <v xml:space="preserve">Mapfre Vera Cruz Seguradora                      </v>
          </cell>
          <cell r="F509">
            <v>-50000</v>
          </cell>
          <cell r="G509">
            <v>50000</v>
          </cell>
          <cell r="H509">
            <v>0</v>
          </cell>
          <cell r="I509">
            <v>0</v>
          </cell>
        </row>
        <row r="510">
          <cell r="A510" t="str">
            <v>2.1.1.02.01.0817</v>
          </cell>
          <cell r="B510" t="str">
            <v>A</v>
          </cell>
          <cell r="C510">
            <v>2</v>
          </cell>
          <cell r="D510">
            <v>2342</v>
          </cell>
          <cell r="E510" t="str">
            <v xml:space="preserve">Saúde Odonto                                     </v>
          </cell>
          <cell r="F510">
            <v>-1065.3900000000001</v>
          </cell>
          <cell r="G510">
            <v>0</v>
          </cell>
          <cell r="H510">
            <v>0</v>
          </cell>
          <cell r="I510">
            <v>-1065.3900000000001</v>
          </cell>
        </row>
        <row r="511">
          <cell r="A511" t="str">
            <v>2.1.1.02.01.0818</v>
          </cell>
          <cell r="B511" t="str">
            <v>A</v>
          </cell>
          <cell r="C511">
            <v>2</v>
          </cell>
          <cell r="D511">
            <v>2343</v>
          </cell>
          <cell r="E511" t="str">
            <v xml:space="preserve">BaymaTech                                        </v>
          </cell>
          <cell r="F511">
            <v>0</v>
          </cell>
          <cell r="G511">
            <v>9350</v>
          </cell>
          <cell r="H511">
            <v>9350</v>
          </cell>
          <cell r="I511">
            <v>0</v>
          </cell>
        </row>
        <row r="512">
          <cell r="A512" t="str">
            <v>2.1.1.02.01.0885</v>
          </cell>
          <cell r="B512" t="str">
            <v>A</v>
          </cell>
          <cell r="C512">
            <v>2</v>
          </cell>
          <cell r="D512">
            <v>2521</v>
          </cell>
          <cell r="E512" t="str">
            <v xml:space="preserve">M P Estrela Comércio e Serviços                  </v>
          </cell>
          <cell r="F512">
            <v>0</v>
          </cell>
          <cell r="G512">
            <v>2749.91</v>
          </cell>
          <cell r="H512">
            <v>2749.91</v>
          </cell>
          <cell r="I512">
            <v>0</v>
          </cell>
        </row>
        <row r="513">
          <cell r="A513" t="str">
            <v>2.1.1.02.01.0890</v>
          </cell>
          <cell r="B513" t="str">
            <v>A</v>
          </cell>
          <cell r="C513">
            <v>2</v>
          </cell>
          <cell r="D513">
            <v>2527</v>
          </cell>
          <cell r="E513" t="str">
            <v xml:space="preserve">Leiaute Comunicação e Propaganda Ltda            </v>
          </cell>
          <cell r="F513">
            <v>-51692.62</v>
          </cell>
          <cell r="G513">
            <v>26586.62</v>
          </cell>
          <cell r="H513">
            <v>67722.5</v>
          </cell>
          <cell r="I513">
            <v>-92828.5</v>
          </cell>
        </row>
        <row r="514">
          <cell r="A514" t="str">
            <v>2.1.1.02.01.0901</v>
          </cell>
          <cell r="B514" t="str">
            <v>A</v>
          </cell>
          <cell r="C514">
            <v>2</v>
          </cell>
          <cell r="D514">
            <v>2543</v>
          </cell>
          <cell r="E514" t="str">
            <v xml:space="preserve">Nano Automation do Brasil Ltda                   </v>
          </cell>
          <cell r="F514">
            <v>0</v>
          </cell>
          <cell r="G514">
            <v>50837.5</v>
          </cell>
          <cell r="H514">
            <v>287837.5</v>
          </cell>
          <cell r="I514">
            <v>-237000</v>
          </cell>
        </row>
        <row r="515">
          <cell r="A515" t="str">
            <v>2.1.1.02.01.0905</v>
          </cell>
          <cell r="B515" t="str">
            <v>A</v>
          </cell>
          <cell r="C515">
            <v>2</v>
          </cell>
          <cell r="D515">
            <v>2547</v>
          </cell>
          <cell r="E515" t="str">
            <v xml:space="preserve">Letícia Restaurante                              </v>
          </cell>
          <cell r="F515">
            <v>0</v>
          </cell>
          <cell r="G515">
            <v>3777.88</v>
          </cell>
          <cell r="H515">
            <v>3777.88</v>
          </cell>
          <cell r="I515">
            <v>0</v>
          </cell>
        </row>
        <row r="516">
          <cell r="A516" t="str">
            <v>2.1.1.02.01.0910</v>
          </cell>
          <cell r="B516" t="str">
            <v>A</v>
          </cell>
          <cell r="C516">
            <v>2</v>
          </cell>
          <cell r="D516">
            <v>2555</v>
          </cell>
          <cell r="E516" t="str">
            <v xml:space="preserve">UMI SAN Serv. de A. a Nav.Eng. Ltda.             </v>
          </cell>
          <cell r="F516">
            <v>0</v>
          </cell>
          <cell r="G516">
            <v>197111.22</v>
          </cell>
          <cell r="H516">
            <v>197111.22</v>
          </cell>
          <cell r="I516">
            <v>0</v>
          </cell>
        </row>
        <row r="517">
          <cell r="A517" t="str">
            <v>2.1.1.02.01.0928</v>
          </cell>
          <cell r="B517" t="str">
            <v>A</v>
          </cell>
          <cell r="C517">
            <v>2</v>
          </cell>
          <cell r="D517">
            <v>2581</v>
          </cell>
          <cell r="E517" t="str">
            <v xml:space="preserve">TOTVS S/A                                        </v>
          </cell>
          <cell r="F517">
            <v>-6060.97</v>
          </cell>
          <cell r="G517">
            <v>6060.97</v>
          </cell>
          <cell r="H517">
            <v>6060.98</v>
          </cell>
          <cell r="I517">
            <v>-6060.98</v>
          </cell>
        </row>
        <row r="518">
          <cell r="A518" t="str">
            <v>2.1.1.02.01.0933</v>
          </cell>
          <cell r="B518" t="str">
            <v>A</v>
          </cell>
          <cell r="C518">
            <v>2</v>
          </cell>
          <cell r="D518">
            <v>2597</v>
          </cell>
          <cell r="E518" t="str">
            <v xml:space="preserve">Athenas Consultoria e Informática S/A            </v>
          </cell>
          <cell r="F518">
            <v>0</v>
          </cell>
          <cell r="G518">
            <v>38950.720000000001</v>
          </cell>
          <cell r="H518">
            <v>38950.720000000001</v>
          </cell>
          <cell r="I518">
            <v>0</v>
          </cell>
        </row>
        <row r="519">
          <cell r="A519" t="str">
            <v>2.1.1.02.01.0961</v>
          </cell>
          <cell r="B519" t="str">
            <v>A</v>
          </cell>
          <cell r="C519">
            <v>2</v>
          </cell>
          <cell r="D519">
            <v>2663</v>
          </cell>
          <cell r="E519" t="str">
            <v xml:space="preserve">JB Construções e Incorporações Ltda              </v>
          </cell>
          <cell r="F519">
            <v>0</v>
          </cell>
          <cell r="G519">
            <v>159342.04</v>
          </cell>
          <cell r="H519">
            <v>159342.04</v>
          </cell>
          <cell r="I519">
            <v>0</v>
          </cell>
        </row>
        <row r="520">
          <cell r="A520" t="str">
            <v>2.1.1.02.01.0962</v>
          </cell>
          <cell r="B520" t="str">
            <v>A</v>
          </cell>
          <cell r="C520">
            <v>2</v>
          </cell>
          <cell r="D520">
            <v>2669</v>
          </cell>
          <cell r="E520" t="str">
            <v xml:space="preserve">Amorim Coutinho Engenharia e Const. Ltda         </v>
          </cell>
          <cell r="F520">
            <v>0</v>
          </cell>
          <cell r="G520">
            <v>306035.02</v>
          </cell>
          <cell r="H520">
            <v>306035.02</v>
          </cell>
          <cell r="I520">
            <v>0</v>
          </cell>
        </row>
        <row r="521">
          <cell r="A521" t="str">
            <v>2.1.1.02.01.0968</v>
          </cell>
          <cell r="B521" t="str">
            <v>A</v>
          </cell>
          <cell r="C521">
            <v>2</v>
          </cell>
          <cell r="D521">
            <v>2678</v>
          </cell>
          <cell r="E521" t="str">
            <v xml:space="preserve">Rohde Nielsen do Brasil Dragagem Ltda            </v>
          </cell>
          <cell r="F521">
            <v>0</v>
          </cell>
          <cell r="G521">
            <v>175939.33</v>
          </cell>
          <cell r="H521">
            <v>175939.33</v>
          </cell>
          <cell r="I521">
            <v>0</v>
          </cell>
        </row>
        <row r="522">
          <cell r="A522" t="str">
            <v>2.1.1.02.01.0976</v>
          </cell>
          <cell r="B522" t="str">
            <v>A</v>
          </cell>
          <cell r="C522">
            <v>2</v>
          </cell>
          <cell r="D522">
            <v>2696</v>
          </cell>
          <cell r="E522" t="str">
            <v xml:space="preserve">Oracle do Brasil Sistemas Ltda                   </v>
          </cell>
          <cell r="F522">
            <v>-22140.58</v>
          </cell>
          <cell r="G522">
            <v>44281.16</v>
          </cell>
          <cell r="H522">
            <v>22140.58</v>
          </cell>
          <cell r="I522">
            <v>0</v>
          </cell>
        </row>
        <row r="523">
          <cell r="A523" t="str">
            <v>2.1.1.02.01.0978</v>
          </cell>
          <cell r="B523" t="str">
            <v>A</v>
          </cell>
          <cell r="C523">
            <v>2</v>
          </cell>
          <cell r="D523">
            <v>2710</v>
          </cell>
          <cell r="E523" t="str">
            <v xml:space="preserve">Constrular Comércio E Serviço Ltda               </v>
          </cell>
          <cell r="F523">
            <v>0</v>
          </cell>
          <cell r="G523">
            <v>0</v>
          </cell>
          <cell r="H523">
            <v>50595.45</v>
          </cell>
          <cell r="I523">
            <v>-50595.45</v>
          </cell>
        </row>
        <row r="524">
          <cell r="A524" t="str">
            <v>2.1.1.02.01.0982</v>
          </cell>
          <cell r="B524" t="str">
            <v>A</v>
          </cell>
          <cell r="C524">
            <v>2</v>
          </cell>
          <cell r="D524">
            <v>2714</v>
          </cell>
          <cell r="E524" t="str">
            <v xml:space="preserve">CF Comér.e Sistemas Contra Incêndio Ltda         </v>
          </cell>
          <cell r="F524">
            <v>0</v>
          </cell>
          <cell r="G524">
            <v>15177.34</v>
          </cell>
          <cell r="H524">
            <v>15177.34</v>
          </cell>
          <cell r="I524">
            <v>0</v>
          </cell>
        </row>
        <row r="525">
          <cell r="A525" t="str">
            <v>2.1.1.02.01.0985</v>
          </cell>
          <cell r="B525" t="str">
            <v>A</v>
          </cell>
          <cell r="C525">
            <v>2</v>
          </cell>
          <cell r="D525">
            <v>2728</v>
          </cell>
          <cell r="E525" t="str">
            <v xml:space="preserve">Elétrica Recife                                  </v>
          </cell>
          <cell r="F525">
            <v>0</v>
          </cell>
          <cell r="G525">
            <v>584</v>
          </cell>
          <cell r="H525">
            <v>584</v>
          </cell>
          <cell r="I525">
            <v>0</v>
          </cell>
        </row>
        <row r="526">
          <cell r="A526" t="str">
            <v>2.1.1.02.01.0998</v>
          </cell>
          <cell r="B526" t="str">
            <v>A</v>
          </cell>
          <cell r="C526">
            <v>2</v>
          </cell>
          <cell r="D526">
            <v>2745</v>
          </cell>
          <cell r="E526" t="str">
            <v xml:space="preserve">Parvi Locadora Ltda                              </v>
          </cell>
          <cell r="F526">
            <v>0</v>
          </cell>
          <cell r="G526">
            <v>59975</v>
          </cell>
          <cell r="H526">
            <v>59975</v>
          </cell>
          <cell r="I526">
            <v>0</v>
          </cell>
        </row>
        <row r="527">
          <cell r="A527" t="str">
            <v>2.1.1.02.01.1007</v>
          </cell>
          <cell r="B527" t="str">
            <v>A</v>
          </cell>
          <cell r="C527">
            <v>2</v>
          </cell>
          <cell r="D527">
            <v>2759</v>
          </cell>
          <cell r="E527" t="str">
            <v xml:space="preserve">Foco Treinamentos e Serviços Ltda ME             </v>
          </cell>
          <cell r="F527">
            <v>-790</v>
          </cell>
          <cell r="G527">
            <v>0</v>
          </cell>
          <cell r="H527">
            <v>0</v>
          </cell>
          <cell r="I527">
            <v>-790</v>
          </cell>
        </row>
        <row r="528">
          <cell r="A528" t="str">
            <v>2.1.1.02.01.1032</v>
          </cell>
          <cell r="B528" t="str">
            <v>A</v>
          </cell>
          <cell r="C528">
            <v>2</v>
          </cell>
          <cell r="D528">
            <v>2799</v>
          </cell>
          <cell r="E528" t="str">
            <v xml:space="preserve">A. J. A Abitbol &amp; Cia Ltda - ME                  </v>
          </cell>
          <cell r="F528">
            <v>-15091.23</v>
          </cell>
          <cell r="G528">
            <v>15091.23</v>
          </cell>
          <cell r="H528">
            <v>0</v>
          </cell>
          <cell r="I528">
            <v>0</v>
          </cell>
        </row>
        <row r="529">
          <cell r="A529" t="str">
            <v>2.1.1.02.01.1035</v>
          </cell>
          <cell r="B529" t="str">
            <v>A</v>
          </cell>
          <cell r="C529">
            <v>2</v>
          </cell>
          <cell r="D529">
            <v>2805</v>
          </cell>
          <cell r="E529" t="str">
            <v xml:space="preserve">Seal Telecom Comércio e Serv. de Telec.          </v>
          </cell>
          <cell r="F529">
            <v>0</v>
          </cell>
          <cell r="G529">
            <v>0</v>
          </cell>
          <cell r="H529">
            <v>206834.29</v>
          </cell>
          <cell r="I529">
            <v>-206834.29</v>
          </cell>
        </row>
        <row r="530">
          <cell r="A530" t="str">
            <v>2.1.1.02.01.1038</v>
          </cell>
          <cell r="B530" t="str">
            <v>A</v>
          </cell>
          <cell r="C530">
            <v>2</v>
          </cell>
          <cell r="D530">
            <v>2814</v>
          </cell>
          <cell r="E530" t="str">
            <v xml:space="preserve">Technocopy Equip.Suprim.e Serviços Ltda          </v>
          </cell>
          <cell r="F530">
            <v>0</v>
          </cell>
          <cell r="G530">
            <v>17701.310000000001</v>
          </cell>
          <cell r="H530">
            <v>17701.310000000001</v>
          </cell>
          <cell r="I530">
            <v>0</v>
          </cell>
        </row>
        <row r="531">
          <cell r="A531" t="str">
            <v>2.1.1.02.01.1040</v>
          </cell>
          <cell r="B531" t="str">
            <v>A</v>
          </cell>
          <cell r="C531">
            <v>2</v>
          </cell>
          <cell r="D531">
            <v>2816</v>
          </cell>
          <cell r="E531" t="str">
            <v xml:space="preserve">Vitoria Serv. Gerais e Empreendimentos           </v>
          </cell>
          <cell r="F531">
            <v>-3976.7</v>
          </cell>
          <cell r="G531">
            <v>51870.95</v>
          </cell>
          <cell r="H531">
            <v>48155.5</v>
          </cell>
          <cell r="I531">
            <v>-261.25</v>
          </cell>
        </row>
        <row r="532">
          <cell r="A532" t="str">
            <v>2.1.1.02.01.1059</v>
          </cell>
          <cell r="B532" t="str">
            <v>A</v>
          </cell>
          <cell r="C532">
            <v>2</v>
          </cell>
          <cell r="D532">
            <v>2839</v>
          </cell>
          <cell r="E532" t="str">
            <v xml:space="preserve">AOVS Sistemas de Informática S.A.                </v>
          </cell>
          <cell r="F532">
            <v>0</v>
          </cell>
          <cell r="G532">
            <v>1861.65</v>
          </cell>
          <cell r="H532">
            <v>1861.65</v>
          </cell>
          <cell r="I532">
            <v>0</v>
          </cell>
        </row>
        <row r="533">
          <cell r="A533" t="str">
            <v>2.1.1.02.01.1080</v>
          </cell>
          <cell r="B533" t="str">
            <v>A</v>
          </cell>
          <cell r="C533">
            <v>2</v>
          </cell>
          <cell r="D533">
            <v>2872</v>
          </cell>
          <cell r="E533" t="str">
            <v xml:space="preserve">Monã Consultoria Ambiental Ltda EPP              </v>
          </cell>
          <cell r="F533">
            <v>-111966.25</v>
          </cell>
          <cell r="G533">
            <v>111966.25</v>
          </cell>
          <cell r="H533">
            <v>0</v>
          </cell>
          <cell r="I533">
            <v>0</v>
          </cell>
        </row>
        <row r="534">
          <cell r="A534" t="str">
            <v>2.1.1.02.01.1082</v>
          </cell>
          <cell r="B534" t="str">
            <v>A</v>
          </cell>
          <cell r="C534">
            <v>2</v>
          </cell>
          <cell r="D534">
            <v>2875</v>
          </cell>
          <cell r="E534" t="str">
            <v xml:space="preserve">Santa Maria Com. e Serviços Ltda-Me              </v>
          </cell>
          <cell r="F534">
            <v>0</v>
          </cell>
          <cell r="G534">
            <v>12454.75</v>
          </cell>
          <cell r="H534">
            <v>12454.75</v>
          </cell>
          <cell r="I534">
            <v>0</v>
          </cell>
        </row>
        <row r="535">
          <cell r="A535" t="str">
            <v>2.1.1.02.01.1101</v>
          </cell>
          <cell r="B535" t="str">
            <v>A</v>
          </cell>
          <cell r="C535">
            <v>2</v>
          </cell>
          <cell r="D535">
            <v>2905</v>
          </cell>
          <cell r="E535" t="str">
            <v xml:space="preserve">A. A. Ferreira Eireli - ME                       </v>
          </cell>
          <cell r="F535">
            <v>0</v>
          </cell>
          <cell r="G535">
            <v>3263.8</v>
          </cell>
          <cell r="H535">
            <v>3263.8</v>
          </cell>
          <cell r="I535">
            <v>0</v>
          </cell>
        </row>
        <row r="536">
          <cell r="A536" t="str">
            <v>2.1.1.02.01.1104</v>
          </cell>
          <cell r="B536" t="str">
            <v>A</v>
          </cell>
          <cell r="C536">
            <v>2</v>
          </cell>
          <cell r="D536">
            <v>2908</v>
          </cell>
          <cell r="E536" t="str">
            <v xml:space="preserve">Douglas Henrique Rodrigues                       </v>
          </cell>
          <cell r="F536">
            <v>-2252.5</v>
          </cell>
          <cell r="G536">
            <v>2252.5</v>
          </cell>
          <cell r="H536">
            <v>0</v>
          </cell>
          <cell r="I536">
            <v>0</v>
          </cell>
        </row>
        <row r="537">
          <cell r="A537" t="str">
            <v>2.1.1.02.01.1108</v>
          </cell>
          <cell r="B537" t="str">
            <v>A</v>
          </cell>
          <cell r="C537">
            <v>2</v>
          </cell>
          <cell r="D537">
            <v>2915</v>
          </cell>
          <cell r="E537" t="str">
            <v xml:space="preserve">Topázio Construções Ltda. - EPP                  </v>
          </cell>
          <cell r="F537">
            <v>0</v>
          </cell>
          <cell r="G537">
            <v>10077.290000000001</v>
          </cell>
          <cell r="H537">
            <v>32167.77</v>
          </cell>
          <cell r="I537">
            <v>-22090.48</v>
          </cell>
        </row>
        <row r="538">
          <cell r="A538" t="str">
            <v>2.1.1.02.01.1124</v>
          </cell>
          <cell r="B538" t="str">
            <v>A</v>
          </cell>
          <cell r="C538">
            <v>2</v>
          </cell>
          <cell r="D538">
            <v>2937</v>
          </cell>
          <cell r="E538" t="str">
            <v xml:space="preserve">Maranhão Ind. e Comércio de Asfaltos             </v>
          </cell>
          <cell r="F538">
            <v>0</v>
          </cell>
          <cell r="G538">
            <v>0</v>
          </cell>
          <cell r="H538">
            <v>10488</v>
          </cell>
          <cell r="I538">
            <v>-10488</v>
          </cell>
        </row>
        <row r="539">
          <cell r="A539" t="str">
            <v>2.1.1.02.01.1135</v>
          </cell>
          <cell r="B539" t="str">
            <v>A</v>
          </cell>
          <cell r="C539">
            <v>2</v>
          </cell>
          <cell r="D539">
            <v>2954</v>
          </cell>
          <cell r="E539" t="str">
            <v xml:space="preserve">L. A. Viagens e Turismo Ltda.                    </v>
          </cell>
          <cell r="F539">
            <v>0</v>
          </cell>
          <cell r="G539">
            <v>61046.57</v>
          </cell>
          <cell r="H539">
            <v>61046.57</v>
          </cell>
          <cell r="I539">
            <v>0</v>
          </cell>
        </row>
        <row r="540">
          <cell r="A540" t="str">
            <v>2.1.1.02.01.1137</v>
          </cell>
          <cell r="B540" t="str">
            <v>A</v>
          </cell>
          <cell r="C540">
            <v>2</v>
          </cell>
          <cell r="D540">
            <v>2957</v>
          </cell>
          <cell r="E540" t="str">
            <v xml:space="preserve">Nórcia Vigilância Patrimonial Eireli -ME         </v>
          </cell>
          <cell r="F540">
            <v>0</v>
          </cell>
          <cell r="G540">
            <v>354466.74</v>
          </cell>
          <cell r="H540">
            <v>354466.74</v>
          </cell>
          <cell r="I540">
            <v>0</v>
          </cell>
        </row>
        <row r="541">
          <cell r="A541" t="str">
            <v>2.1.1.02.01.1139</v>
          </cell>
          <cell r="B541" t="str">
            <v>A</v>
          </cell>
          <cell r="C541">
            <v>2</v>
          </cell>
          <cell r="D541">
            <v>2960</v>
          </cell>
          <cell r="E541" t="str">
            <v xml:space="preserve">D. J. N. Sá Rodrigues ME                         </v>
          </cell>
          <cell r="F541">
            <v>0</v>
          </cell>
          <cell r="G541">
            <v>184.52</v>
          </cell>
          <cell r="H541">
            <v>184.52</v>
          </cell>
          <cell r="I541">
            <v>0</v>
          </cell>
        </row>
        <row r="542">
          <cell r="A542" t="str">
            <v>2.1.1.02.01.1140</v>
          </cell>
          <cell r="B542" t="str">
            <v>A</v>
          </cell>
          <cell r="C542">
            <v>2</v>
          </cell>
          <cell r="D542">
            <v>2961</v>
          </cell>
          <cell r="E542" t="str">
            <v xml:space="preserve">Face Digital                                     </v>
          </cell>
          <cell r="F542">
            <v>-849.5</v>
          </cell>
          <cell r="G542">
            <v>0</v>
          </cell>
          <cell r="H542">
            <v>0</v>
          </cell>
          <cell r="I542">
            <v>-849.5</v>
          </cell>
        </row>
        <row r="543">
          <cell r="A543" t="str">
            <v>2.1.1.02.01.1144</v>
          </cell>
          <cell r="B543" t="str">
            <v>A</v>
          </cell>
          <cell r="C543">
            <v>2</v>
          </cell>
          <cell r="D543">
            <v>2971</v>
          </cell>
          <cell r="E543" t="str">
            <v xml:space="preserve">Alcon Engenharia de Sistemas Ltda                </v>
          </cell>
          <cell r="F543">
            <v>0</v>
          </cell>
          <cell r="G543">
            <v>54921.16</v>
          </cell>
          <cell r="H543">
            <v>54921.16</v>
          </cell>
          <cell r="I543">
            <v>0</v>
          </cell>
        </row>
        <row r="544">
          <cell r="A544" t="str">
            <v>2.1.1.02.01.1151</v>
          </cell>
          <cell r="B544" t="str">
            <v>A</v>
          </cell>
          <cell r="C544">
            <v>2</v>
          </cell>
          <cell r="D544">
            <v>2983</v>
          </cell>
          <cell r="E544" t="str">
            <v xml:space="preserve">MLS Papéis Eireli EPP                            </v>
          </cell>
          <cell r="F544">
            <v>0</v>
          </cell>
          <cell r="G544">
            <v>6336</v>
          </cell>
          <cell r="H544">
            <v>6336</v>
          </cell>
          <cell r="I544">
            <v>0</v>
          </cell>
        </row>
        <row r="545">
          <cell r="A545" t="str">
            <v>2.1.1.02.01.1156</v>
          </cell>
          <cell r="B545" t="str">
            <v>A</v>
          </cell>
          <cell r="C545">
            <v>2</v>
          </cell>
          <cell r="D545">
            <v>2988</v>
          </cell>
          <cell r="E545" t="str">
            <v xml:space="preserve">F &amp; M Assistência Odontológica Ltda              </v>
          </cell>
          <cell r="F545">
            <v>0</v>
          </cell>
          <cell r="G545">
            <v>2316.11</v>
          </cell>
          <cell r="H545">
            <v>2316.11</v>
          </cell>
          <cell r="I545">
            <v>0</v>
          </cell>
        </row>
        <row r="546">
          <cell r="A546" t="str">
            <v>2.1.1.02.01.1164</v>
          </cell>
          <cell r="B546" t="str">
            <v>A</v>
          </cell>
          <cell r="C546">
            <v>2</v>
          </cell>
          <cell r="D546">
            <v>3782</v>
          </cell>
          <cell r="E546" t="str">
            <v xml:space="preserve">FEESC                                            </v>
          </cell>
          <cell r="F546">
            <v>0</v>
          </cell>
          <cell r="G546">
            <v>276682.39</v>
          </cell>
          <cell r="H546">
            <v>276682.39</v>
          </cell>
          <cell r="I546">
            <v>0</v>
          </cell>
        </row>
        <row r="547">
          <cell r="A547" t="str">
            <v>2.1.1.02.01.1170</v>
          </cell>
          <cell r="B547" t="str">
            <v>A</v>
          </cell>
          <cell r="C547">
            <v>2</v>
          </cell>
          <cell r="D547">
            <v>3806</v>
          </cell>
          <cell r="E547" t="str">
            <v xml:space="preserve">Assoc. Brasileira de Ouvidores                   </v>
          </cell>
          <cell r="F547">
            <v>-1472.58</v>
          </cell>
          <cell r="G547">
            <v>1472.58</v>
          </cell>
          <cell r="H547">
            <v>0</v>
          </cell>
          <cell r="I547">
            <v>0</v>
          </cell>
        </row>
        <row r="548">
          <cell r="A548" t="str">
            <v>2.1.1.02.01.1171</v>
          </cell>
          <cell r="B548" t="str">
            <v>A</v>
          </cell>
          <cell r="C548">
            <v>2</v>
          </cell>
          <cell r="D548">
            <v>3807</v>
          </cell>
          <cell r="E548" t="str">
            <v xml:space="preserve">Maria Lúcia M Costa - ME                         </v>
          </cell>
          <cell r="F548">
            <v>-94484.36</v>
          </cell>
          <cell r="G548">
            <v>0</v>
          </cell>
          <cell r="H548">
            <v>0</v>
          </cell>
          <cell r="I548">
            <v>-94484.36</v>
          </cell>
        </row>
        <row r="549">
          <cell r="A549" t="str">
            <v>2.1.1.02.01.1172</v>
          </cell>
          <cell r="B549" t="str">
            <v>A</v>
          </cell>
          <cell r="C549">
            <v>2</v>
          </cell>
          <cell r="D549">
            <v>3809</v>
          </cell>
          <cell r="E549" t="str">
            <v xml:space="preserve">SLI MEIO AMBIENTE E INFRAESTRUTURA Ltda          </v>
          </cell>
          <cell r="F549">
            <v>0</v>
          </cell>
          <cell r="G549">
            <v>166474.26999999999</v>
          </cell>
          <cell r="H549">
            <v>166474.26999999999</v>
          </cell>
          <cell r="I549">
            <v>0</v>
          </cell>
        </row>
        <row r="550">
          <cell r="A550" t="str">
            <v>2.1.1.02.01.1173</v>
          </cell>
          <cell r="B550" t="str">
            <v>A</v>
          </cell>
          <cell r="C550">
            <v>2</v>
          </cell>
          <cell r="D550">
            <v>3810</v>
          </cell>
          <cell r="E550" t="str">
            <v xml:space="preserve">Bauhaus do Brasil Ltda                           </v>
          </cell>
          <cell r="F550">
            <v>0</v>
          </cell>
          <cell r="G550">
            <v>10833.33</v>
          </cell>
          <cell r="H550">
            <v>10833.33</v>
          </cell>
          <cell r="I550">
            <v>0</v>
          </cell>
        </row>
        <row r="551">
          <cell r="A551" t="str">
            <v>2.1.1.02.01.1174</v>
          </cell>
          <cell r="B551" t="str">
            <v>A</v>
          </cell>
          <cell r="C551">
            <v>2</v>
          </cell>
          <cell r="D551">
            <v>3811</v>
          </cell>
          <cell r="E551" t="str">
            <v xml:space="preserve">Elevate Global Consultoria                       </v>
          </cell>
          <cell r="F551">
            <v>0</v>
          </cell>
          <cell r="G551">
            <v>2758</v>
          </cell>
          <cell r="H551">
            <v>2758</v>
          </cell>
          <cell r="I551">
            <v>0</v>
          </cell>
        </row>
        <row r="552">
          <cell r="A552" t="str">
            <v>2.1.1.02.01.1175</v>
          </cell>
          <cell r="B552" t="str">
            <v>A</v>
          </cell>
          <cell r="C552">
            <v>2</v>
          </cell>
          <cell r="D552">
            <v>3819</v>
          </cell>
          <cell r="E552" t="str">
            <v xml:space="preserve">Estok Comércio e Representações S.A              </v>
          </cell>
          <cell r="F552">
            <v>0</v>
          </cell>
          <cell r="G552">
            <v>59.9</v>
          </cell>
          <cell r="H552">
            <v>59.9</v>
          </cell>
          <cell r="I552">
            <v>0</v>
          </cell>
        </row>
        <row r="553">
          <cell r="A553" t="str">
            <v>2.1.1.02.01.1176</v>
          </cell>
          <cell r="B553" t="str">
            <v>A</v>
          </cell>
          <cell r="C553">
            <v>2</v>
          </cell>
          <cell r="D553">
            <v>3821</v>
          </cell>
          <cell r="E553" t="str">
            <v xml:space="preserve">Obriens do Brasil Cons. Emer. e M. Amb.          </v>
          </cell>
          <cell r="F553">
            <v>0</v>
          </cell>
          <cell r="G553">
            <v>0</v>
          </cell>
          <cell r="H553">
            <v>2526.04</v>
          </cell>
          <cell r="I553">
            <v>-2526.04</v>
          </cell>
        </row>
        <row r="554">
          <cell r="A554" t="str">
            <v>2.1.1.02.01.1177</v>
          </cell>
          <cell r="B554" t="str">
            <v>A</v>
          </cell>
          <cell r="C554">
            <v>2</v>
          </cell>
          <cell r="D554">
            <v>3822</v>
          </cell>
          <cell r="E554" t="str">
            <v xml:space="preserve">Ecoresponse Eireli EPP                           </v>
          </cell>
          <cell r="F554">
            <v>0</v>
          </cell>
          <cell r="G554">
            <v>0</v>
          </cell>
          <cell r="H554">
            <v>23974.26</v>
          </cell>
          <cell r="I554">
            <v>-23974.26</v>
          </cell>
        </row>
        <row r="555">
          <cell r="A555" t="str">
            <v>2.1.1.02.01.1178</v>
          </cell>
          <cell r="B555" t="str">
            <v>A</v>
          </cell>
          <cell r="C555">
            <v>2</v>
          </cell>
          <cell r="D555">
            <v>3823</v>
          </cell>
          <cell r="E555" t="str">
            <v xml:space="preserve">PNUD - Prog das Nações Unidas                    </v>
          </cell>
          <cell r="F555">
            <v>0</v>
          </cell>
          <cell r="G555">
            <v>19240</v>
          </cell>
          <cell r="H555">
            <v>19240</v>
          </cell>
          <cell r="I555">
            <v>0</v>
          </cell>
        </row>
        <row r="556">
          <cell r="A556" t="str">
            <v>2.1.1.03</v>
          </cell>
          <cell r="B556" t="str">
            <v>S</v>
          </cell>
          <cell r="C556">
            <v>2</v>
          </cell>
          <cell r="D556">
            <v>654</v>
          </cell>
          <cell r="E556" t="str">
            <v xml:space="preserve">Tributos e Contribuições a Pagar                 </v>
          </cell>
          <cell r="F556">
            <v>-2904736.59</v>
          </cell>
          <cell r="G556">
            <v>3581244.42</v>
          </cell>
          <cell r="H556">
            <v>2421822.77</v>
          </cell>
          <cell r="I556">
            <v>-1745314.94</v>
          </cell>
        </row>
        <row r="557">
          <cell r="A557" t="str">
            <v>2.1.1.03.01</v>
          </cell>
          <cell r="B557" t="str">
            <v>A</v>
          </cell>
          <cell r="C557">
            <v>2</v>
          </cell>
          <cell r="D557">
            <v>655</v>
          </cell>
          <cell r="E557" t="str">
            <v xml:space="preserve">PIS/PASEP                                        </v>
          </cell>
          <cell r="F557">
            <v>-279549.38</v>
          </cell>
          <cell r="G557">
            <v>354228.27</v>
          </cell>
          <cell r="H557">
            <v>265102.69</v>
          </cell>
          <cell r="I557">
            <v>-190423.8</v>
          </cell>
        </row>
        <row r="558">
          <cell r="A558" t="str">
            <v>2.1.1.03.02</v>
          </cell>
          <cell r="B558" t="str">
            <v>A</v>
          </cell>
          <cell r="C558">
            <v>2</v>
          </cell>
          <cell r="D558">
            <v>656</v>
          </cell>
          <cell r="E558" t="str">
            <v xml:space="preserve">COFINS                                           </v>
          </cell>
          <cell r="F558">
            <v>-1294751.44</v>
          </cell>
          <cell r="G558">
            <v>1638871.84</v>
          </cell>
          <cell r="H558">
            <v>1221794.68</v>
          </cell>
          <cell r="I558">
            <v>-877674.28</v>
          </cell>
        </row>
        <row r="559">
          <cell r="A559" t="str">
            <v>2.1.1.03.03</v>
          </cell>
          <cell r="B559" t="str">
            <v>A</v>
          </cell>
          <cell r="C559">
            <v>2</v>
          </cell>
          <cell r="D559">
            <v>657</v>
          </cell>
          <cell r="E559" t="str">
            <v xml:space="preserve">ISS Próprio                                      </v>
          </cell>
          <cell r="F559">
            <v>-402704.35</v>
          </cell>
          <cell r="G559">
            <v>402704.35</v>
          </cell>
          <cell r="H559">
            <v>312015.64</v>
          </cell>
          <cell r="I559">
            <v>-312015.64</v>
          </cell>
        </row>
        <row r="560">
          <cell r="A560" t="str">
            <v>2.1.1.03.04</v>
          </cell>
          <cell r="B560" t="str">
            <v>A</v>
          </cell>
          <cell r="C560">
            <v>2</v>
          </cell>
          <cell r="D560">
            <v>658</v>
          </cell>
          <cell r="E560" t="str">
            <v xml:space="preserve">IRPJ                                             </v>
          </cell>
          <cell r="F560">
            <v>0</v>
          </cell>
          <cell r="G560">
            <v>277464.63</v>
          </cell>
          <cell r="H560">
            <v>277464.63</v>
          </cell>
          <cell r="I560">
            <v>0</v>
          </cell>
        </row>
        <row r="561">
          <cell r="A561" t="str">
            <v>2.1.1.03.05</v>
          </cell>
          <cell r="B561" t="str">
            <v>A</v>
          </cell>
          <cell r="C561">
            <v>2</v>
          </cell>
          <cell r="D561">
            <v>659</v>
          </cell>
          <cell r="E561" t="str">
            <v xml:space="preserve">CSLL                                             </v>
          </cell>
          <cell r="F561">
            <v>-655483.57999999996</v>
          </cell>
          <cell r="G561">
            <v>679106.27</v>
          </cell>
          <cell r="H561">
            <v>160862.75</v>
          </cell>
          <cell r="I561">
            <v>-137240.06</v>
          </cell>
        </row>
        <row r="562">
          <cell r="A562" t="str">
            <v>2.1.1.03.06</v>
          </cell>
          <cell r="B562" t="str">
            <v>A</v>
          </cell>
          <cell r="C562">
            <v>2</v>
          </cell>
          <cell r="D562">
            <v>660</v>
          </cell>
          <cell r="E562" t="str">
            <v xml:space="preserve">ISS  Contribuinte Substituto                     </v>
          </cell>
          <cell r="F562">
            <v>-272247.84000000003</v>
          </cell>
          <cell r="G562">
            <v>228869.06</v>
          </cell>
          <cell r="H562">
            <v>184582.38</v>
          </cell>
          <cell r="I562">
            <v>-227961.16</v>
          </cell>
        </row>
        <row r="563">
          <cell r="A563" t="str">
            <v>2.1.1.04</v>
          </cell>
          <cell r="B563" t="str">
            <v>S</v>
          </cell>
          <cell r="C563">
            <v>2</v>
          </cell>
          <cell r="D563">
            <v>1905</v>
          </cell>
          <cell r="E563" t="str">
            <v xml:space="preserve">Salários a Pagar                                 </v>
          </cell>
          <cell r="F563">
            <v>0</v>
          </cell>
          <cell r="G563">
            <v>935568.47</v>
          </cell>
          <cell r="H563">
            <v>935568.47</v>
          </cell>
          <cell r="I563">
            <v>0</v>
          </cell>
        </row>
        <row r="564">
          <cell r="A564" t="str">
            <v>2.1.1.04.01</v>
          </cell>
          <cell r="B564" t="str">
            <v>A</v>
          </cell>
          <cell r="C564">
            <v>2</v>
          </cell>
          <cell r="D564">
            <v>662</v>
          </cell>
          <cell r="E564" t="str">
            <v xml:space="preserve">Salários a Pagar                                 </v>
          </cell>
          <cell r="F564">
            <v>0</v>
          </cell>
          <cell r="G564">
            <v>935568.47</v>
          </cell>
          <cell r="H564">
            <v>935568.47</v>
          </cell>
          <cell r="I564">
            <v>0</v>
          </cell>
        </row>
        <row r="565">
          <cell r="A565" t="str">
            <v>2.1.1.05</v>
          </cell>
          <cell r="B565" t="str">
            <v>S</v>
          </cell>
          <cell r="C565">
            <v>2</v>
          </cell>
          <cell r="D565">
            <v>663</v>
          </cell>
          <cell r="E565" t="str">
            <v xml:space="preserve">Encargos com Pessoal a pagar                     </v>
          </cell>
          <cell r="F565">
            <v>-861544.55</v>
          </cell>
          <cell r="G565">
            <v>861545.81</v>
          </cell>
          <cell r="H565">
            <v>1033450.37</v>
          </cell>
          <cell r="I565">
            <v>-1033449.11</v>
          </cell>
        </row>
        <row r="566">
          <cell r="A566" t="str">
            <v>2.1.1.05.01</v>
          </cell>
          <cell r="B566" t="str">
            <v>A</v>
          </cell>
          <cell r="C566">
            <v>2</v>
          </cell>
          <cell r="D566">
            <v>664</v>
          </cell>
          <cell r="E566" t="str">
            <v xml:space="preserve">INSS                                             </v>
          </cell>
          <cell r="F566">
            <v>-640767.39</v>
          </cell>
          <cell r="G566">
            <v>640767.56000000006</v>
          </cell>
          <cell r="H566">
            <v>700317.94</v>
          </cell>
          <cell r="I566">
            <v>-700317.77</v>
          </cell>
        </row>
        <row r="567">
          <cell r="A567" t="str">
            <v>2.1.1.05.02</v>
          </cell>
          <cell r="B567" t="str">
            <v>A</v>
          </cell>
          <cell r="C567">
            <v>2</v>
          </cell>
          <cell r="D567">
            <v>665</v>
          </cell>
          <cell r="E567" t="str">
            <v xml:space="preserve">FGTS                                             </v>
          </cell>
          <cell r="F567">
            <v>-195653.14</v>
          </cell>
          <cell r="G567">
            <v>195654.23</v>
          </cell>
          <cell r="H567">
            <v>310561.81</v>
          </cell>
          <cell r="I567">
            <v>-310560.71999999997</v>
          </cell>
        </row>
        <row r="568">
          <cell r="A568" t="str">
            <v>2.1.1.05.03</v>
          </cell>
          <cell r="B568" t="str">
            <v>A</v>
          </cell>
          <cell r="C568">
            <v>2</v>
          </cell>
          <cell r="D568">
            <v>666</v>
          </cell>
          <cell r="E568" t="str">
            <v xml:space="preserve">Portus Previdência Privada                       </v>
          </cell>
          <cell r="F568">
            <v>-9533.98</v>
          </cell>
          <cell r="G568">
            <v>9533.98</v>
          </cell>
          <cell r="H568">
            <v>8480.1299999999992</v>
          </cell>
          <cell r="I568">
            <v>-8480.1299999999992</v>
          </cell>
        </row>
        <row r="569">
          <cell r="A569" t="str">
            <v>2.1.1.05.04</v>
          </cell>
          <cell r="B569" t="str">
            <v>A</v>
          </cell>
          <cell r="C569">
            <v>2</v>
          </cell>
          <cell r="D569">
            <v>2240</v>
          </cell>
          <cell r="E569" t="str">
            <v xml:space="preserve">Encargos 20% INSS Terceiros - PF                 </v>
          </cell>
          <cell r="F569">
            <v>-15590.04</v>
          </cell>
          <cell r="G569">
            <v>15590.04</v>
          </cell>
          <cell r="H569">
            <v>14090.49</v>
          </cell>
          <cell r="I569">
            <v>-14090.49</v>
          </cell>
        </row>
        <row r="570">
          <cell r="A570" t="str">
            <v>2.1.1.06</v>
          </cell>
          <cell r="B570" t="str">
            <v>S</v>
          </cell>
          <cell r="C570">
            <v>2</v>
          </cell>
          <cell r="D570">
            <v>667</v>
          </cell>
          <cell r="E570" t="str">
            <v xml:space="preserve">Outras Contas de Pessoa Física a Pagar           </v>
          </cell>
          <cell r="F570">
            <v>-16974.34</v>
          </cell>
          <cell r="G570">
            <v>247456.17</v>
          </cell>
          <cell r="H570">
            <v>239043.38</v>
          </cell>
          <cell r="I570">
            <v>-8561.5499999999993</v>
          </cell>
        </row>
        <row r="571">
          <cell r="A571" t="str">
            <v>2.1.1.06.01</v>
          </cell>
          <cell r="B571" t="str">
            <v>A</v>
          </cell>
          <cell r="C571">
            <v>2</v>
          </cell>
          <cell r="D571">
            <v>668</v>
          </cell>
          <cell r="E571" t="str">
            <v xml:space="preserve">Pessoa Física a pagar                            </v>
          </cell>
          <cell r="F571">
            <v>-16974.34</v>
          </cell>
          <cell r="G571">
            <v>55739.21</v>
          </cell>
          <cell r="H571">
            <v>42705.13</v>
          </cell>
          <cell r="I571">
            <v>-3940.26</v>
          </cell>
        </row>
        <row r="572">
          <cell r="A572" t="str">
            <v>2.1.1.06.02</v>
          </cell>
          <cell r="B572" t="str">
            <v>A</v>
          </cell>
          <cell r="C572">
            <v>2</v>
          </cell>
          <cell r="D572">
            <v>669</v>
          </cell>
          <cell r="E572" t="str">
            <v xml:space="preserve">CONSAD                                           </v>
          </cell>
          <cell r="F572">
            <v>0</v>
          </cell>
          <cell r="G572">
            <v>24437.759999999998</v>
          </cell>
          <cell r="H572">
            <v>24437.759999999998</v>
          </cell>
          <cell r="I572">
            <v>0</v>
          </cell>
        </row>
        <row r="573">
          <cell r="A573" t="str">
            <v>2.1.1.06.03</v>
          </cell>
          <cell r="B573" t="str">
            <v>A</v>
          </cell>
          <cell r="C573">
            <v>2</v>
          </cell>
          <cell r="D573">
            <v>670</v>
          </cell>
          <cell r="E573" t="str">
            <v xml:space="preserve">CONFI                                            </v>
          </cell>
          <cell r="F573">
            <v>0</v>
          </cell>
          <cell r="G573">
            <v>5060.59</v>
          </cell>
          <cell r="H573">
            <v>5060.59</v>
          </cell>
          <cell r="I573">
            <v>0</v>
          </cell>
        </row>
        <row r="574">
          <cell r="A574" t="str">
            <v>2.1.1.06.05</v>
          </cell>
          <cell r="B574" t="str">
            <v>A</v>
          </cell>
          <cell r="C574">
            <v>2</v>
          </cell>
          <cell r="D574">
            <v>672</v>
          </cell>
          <cell r="E574" t="str">
            <v xml:space="preserve">Férias                                           </v>
          </cell>
          <cell r="F574">
            <v>0</v>
          </cell>
          <cell r="G574">
            <v>58368.71</v>
          </cell>
          <cell r="H574">
            <v>58368.71</v>
          </cell>
          <cell r="I574">
            <v>0</v>
          </cell>
        </row>
        <row r="575">
          <cell r="A575" t="str">
            <v>2.1.1.06.06</v>
          </cell>
          <cell r="B575" t="str">
            <v>A</v>
          </cell>
          <cell r="C575">
            <v>2</v>
          </cell>
          <cell r="D575">
            <v>673</v>
          </cell>
          <cell r="E575" t="str">
            <v xml:space="preserve">Estagiarios e Bolsistas a Pagar                  </v>
          </cell>
          <cell r="F575">
            <v>0</v>
          </cell>
          <cell r="G575">
            <v>65831.960000000006</v>
          </cell>
          <cell r="H575">
            <v>70453.25</v>
          </cell>
          <cell r="I575">
            <v>-4621.29</v>
          </cell>
        </row>
        <row r="576">
          <cell r="A576" t="str">
            <v>2.1.1.06.07</v>
          </cell>
          <cell r="B576" t="str">
            <v>A</v>
          </cell>
          <cell r="C576">
            <v>2</v>
          </cell>
          <cell r="D576">
            <v>674</v>
          </cell>
          <cell r="E576" t="str">
            <v xml:space="preserve">Rescisões a pagar                                </v>
          </cell>
          <cell r="F576">
            <v>0</v>
          </cell>
          <cell r="G576">
            <v>38017.94</v>
          </cell>
          <cell r="H576">
            <v>38017.94</v>
          </cell>
          <cell r="I576">
            <v>0</v>
          </cell>
        </row>
        <row r="577">
          <cell r="A577" t="str">
            <v>2.1.1.07</v>
          </cell>
          <cell r="B577" t="str">
            <v>S</v>
          </cell>
          <cell r="C577">
            <v>2</v>
          </cell>
          <cell r="D577">
            <v>675</v>
          </cell>
          <cell r="E577" t="str">
            <v xml:space="preserve">Valores Caucionados                              </v>
          </cell>
          <cell r="F577">
            <v>-1051448.7</v>
          </cell>
          <cell r="G577">
            <v>0</v>
          </cell>
          <cell r="H577">
            <v>7688.98</v>
          </cell>
          <cell r="I577">
            <v>-1059137.68</v>
          </cell>
        </row>
        <row r="578">
          <cell r="A578" t="str">
            <v>2.1.1.07.01</v>
          </cell>
          <cell r="B578" t="str">
            <v>A</v>
          </cell>
          <cell r="C578">
            <v>2</v>
          </cell>
          <cell r="D578">
            <v>676</v>
          </cell>
          <cell r="E578" t="str">
            <v xml:space="preserve">Valores Caucionados                              </v>
          </cell>
          <cell r="F578">
            <v>-24505.68</v>
          </cell>
          <cell r="G578">
            <v>0</v>
          </cell>
          <cell r="H578">
            <v>0</v>
          </cell>
          <cell r="I578">
            <v>-24505.68</v>
          </cell>
        </row>
        <row r="579">
          <cell r="A579" t="str">
            <v>2.1.1.07.10</v>
          </cell>
          <cell r="B579" t="str">
            <v>A</v>
          </cell>
          <cell r="C579">
            <v>2</v>
          </cell>
          <cell r="D579">
            <v>685</v>
          </cell>
          <cell r="E579" t="str">
            <v xml:space="preserve">Caução Linkcon                                   </v>
          </cell>
          <cell r="F579">
            <v>-34240.28</v>
          </cell>
          <cell r="G579">
            <v>0</v>
          </cell>
          <cell r="H579">
            <v>127.2</v>
          </cell>
          <cell r="I579">
            <v>-34367.480000000003</v>
          </cell>
        </row>
        <row r="580">
          <cell r="A580" t="str">
            <v>2.1.1.07.12</v>
          </cell>
          <cell r="B580" t="str">
            <v>A</v>
          </cell>
          <cell r="C580">
            <v>2</v>
          </cell>
          <cell r="D580">
            <v>1558</v>
          </cell>
          <cell r="E580" t="str">
            <v xml:space="preserve">Caução Tugbrasil                                 </v>
          </cell>
          <cell r="F580">
            <v>-13373.45</v>
          </cell>
          <cell r="G580">
            <v>0</v>
          </cell>
          <cell r="H580">
            <v>49.68</v>
          </cell>
          <cell r="I580">
            <v>-13423.13</v>
          </cell>
        </row>
        <row r="581">
          <cell r="A581" t="str">
            <v>2.1.1.07.20</v>
          </cell>
          <cell r="B581" t="str">
            <v>A</v>
          </cell>
          <cell r="C581">
            <v>2</v>
          </cell>
          <cell r="D581">
            <v>1741</v>
          </cell>
          <cell r="E581" t="str">
            <v xml:space="preserve">Caução 4M Construções                            </v>
          </cell>
          <cell r="F581">
            <v>-12369.81</v>
          </cell>
          <cell r="G581">
            <v>0</v>
          </cell>
          <cell r="H581">
            <v>45.95</v>
          </cell>
          <cell r="I581">
            <v>-12415.76</v>
          </cell>
        </row>
        <row r="582">
          <cell r="A582" t="str">
            <v>2.1.1.07.22</v>
          </cell>
          <cell r="B582" t="str">
            <v>A</v>
          </cell>
          <cell r="C582">
            <v>2</v>
          </cell>
          <cell r="D582">
            <v>1772</v>
          </cell>
          <cell r="E582" t="str">
            <v xml:space="preserve">Caução Petrobras Distribuidora                   </v>
          </cell>
          <cell r="F582">
            <v>-1223.5</v>
          </cell>
          <cell r="G582">
            <v>0</v>
          </cell>
          <cell r="H582">
            <v>4.55</v>
          </cell>
          <cell r="I582">
            <v>-1228.05</v>
          </cell>
        </row>
        <row r="583">
          <cell r="A583" t="str">
            <v>2.1.1.07.26</v>
          </cell>
          <cell r="B583" t="str">
            <v>A</v>
          </cell>
          <cell r="C583">
            <v>2</v>
          </cell>
          <cell r="D583">
            <v>1839</v>
          </cell>
          <cell r="E583" t="str">
            <v xml:space="preserve">Caução NM Engenharia e Construções               </v>
          </cell>
          <cell r="F583">
            <v>-1254.28</v>
          </cell>
          <cell r="G583">
            <v>0</v>
          </cell>
          <cell r="H583">
            <v>4.66</v>
          </cell>
          <cell r="I583">
            <v>-1258.94</v>
          </cell>
        </row>
        <row r="584">
          <cell r="A584" t="str">
            <v>2.1.1.07.29</v>
          </cell>
          <cell r="B584" t="str">
            <v>A</v>
          </cell>
          <cell r="C584">
            <v>2</v>
          </cell>
          <cell r="D584">
            <v>1866</v>
          </cell>
          <cell r="E584" t="str">
            <v xml:space="preserve">Caução Total Distribuidora                       </v>
          </cell>
          <cell r="F584">
            <v>-10385.42</v>
          </cell>
          <cell r="G584">
            <v>0</v>
          </cell>
          <cell r="H584">
            <v>38.58</v>
          </cell>
          <cell r="I584">
            <v>-10424</v>
          </cell>
        </row>
        <row r="585">
          <cell r="A585" t="str">
            <v>2.1.1.07.31</v>
          </cell>
          <cell r="B585" t="str">
            <v>A</v>
          </cell>
          <cell r="C585">
            <v>2</v>
          </cell>
          <cell r="D585">
            <v>1910</v>
          </cell>
          <cell r="E585" t="str">
            <v xml:space="preserve">Caução Assoc. Taxi Ponta da Espera               </v>
          </cell>
          <cell r="F585">
            <v>-286.04000000000002</v>
          </cell>
          <cell r="G585">
            <v>0</v>
          </cell>
          <cell r="H585">
            <v>1.06</v>
          </cell>
          <cell r="I585">
            <v>-287.10000000000002</v>
          </cell>
        </row>
        <row r="586">
          <cell r="A586" t="str">
            <v>2.1.1.07.33</v>
          </cell>
          <cell r="B586" t="str">
            <v>A</v>
          </cell>
          <cell r="C586">
            <v>2</v>
          </cell>
          <cell r="D586">
            <v>1979</v>
          </cell>
          <cell r="E586" t="str">
            <v xml:space="preserve">Caução Itaqui Energia                            </v>
          </cell>
          <cell r="F586">
            <v>-737042.56</v>
          </cell>
          <cell r="G586">
            <v>0</v>
          </cell>
          <cell r="H586">
            <v>2738.11</v>
          </cell>
          <cell r="I586">
            <v>-739780.67</v>
          </cell>
        </row>
        <row r="587">
          <cell r="A587" t="str">
            <v>2.1.1.07.34</v>
          </cell>
          <cell r="B587" t="str">
            <v>A</v>
          </cell>
          <cell r="C587">
            <v>2</v>
          </cell>
          <cell r="D587">
            <v>2054</v>
          </cell>
          <cell r="E587" t="str">
            <v xml:space="preserve">Caução Associação dos Práticos - APEM            </v>
          </cell>
          <cell r="F587">
            <v>-24156.99</v>
          </cell>
          <cell r="G587">
            <v>0</v>
          </cell>
          <cell r="H587">
            <v>89.74</v>
          </cell>
          <cell r="I587">
            <v>-24246.73</v>
          </cell>
        </row>
        <row r="588">
          <cell r="A588" t="str">
            <v>2.1.1.07.35</v>
          </cell>
          <cell r="B588" t="str">
            <v>A</v>
          </cell>
          <cell r="C588">
            <v>2</v>
          </cell>
          <cell r="D588">
            <v>2081</v>
          </cell>
          <cell r="E588" t="str">
            <v xml:space="preserve">Caução COPI                                      </v>
          </cell>
          <cell r="F588">
            <v>-29327.53</v>
          </cell>
          <cell r="G588">
            <v>0</v>
          </cell>
          <cell r="H588">
            <v>1063.22</v>
          </cell>
          <cell r="I588">
            <v>-30390.75</v>
          </cell>
        </row>
        <row r="589">
          <cell r="A589" t="str">
            <v>2.1.1.07.37</v>
          </cell>
          <cell r="B589" t="str">
            <v>A</v>
          </cell>
          <cell r="C589">
            <v>2</v>
          </cell>
          <cell r="D589">
            <v>2126</v>
          </cell>
          <cell r="E589" t="str">
            <v xml:space="preserve">Caução Pedreiras                                 </v>
          </cell>
          <cell r="F589">
            <v>-453.58</v>
          </cell>
          <cell r="G589">
            <v>0</v>
          </cell>
          <cell r="H589">
            <v>955.96</v>
          </cell>
          <cell r="I589">
            <v>-1409.54</v>
          </cell>
        </row>
        <row r="590">
          <cell r="A590" t="str">
            <v>2.1.1.07.38</v>
          </cell>
          <cell r="B590" t="str">
            <v>A</v>
          </cell>
          <cell r="C590">
            <v>2</v>
          </cell>
          <cell r="D590">
            <v>2127</v>
          </cell>
          <cell r="E590" t="str">
            <v xml:space="preserve">Caução Bradesco                                  </v>
          </cell>
          <cell r="F590">
            <v>-4560.8</v>
          </cell>
          <cell r="G590">
            <v>0</v>
          </cell>
          <cell r="H590">
            <v>16.940000000000001</v>
          </cell>
          <cell r="I590">
            <v>-4577.74</v>
          </cell>
        </row>
        <row r="591">
          <cell r="A591" t="str">
            <v>2.1.1.07.39</v>
          </cell>
          <cell r="B591" t="str">
            <v>A</v>
          </cell>
          <cell r="C591">
            <v>2</v>
          </cell>
          <cell r="D591">
            <v>2128</v>
          </cell>
          <cell r="E591" t="str">
            <v xml:space="preserve">Caução MIC Operações                             </v>
          </cell>
          <cell r="F591">
            <v>-628.02</v>
          </cell>
          <cell r="G591">
            <v>0</v>
          </cell>
          <cell r="H591">
            <v>956.6</v>
          </cell>
          <cell r="I591">
            <v>-1584.62</v>
          </cell>
        </row>
        <row r="592">
          <cell r="A592" t="str">
            <v>2.1.1.07.41</v>
          </cell>
          <cell r="B592" t="str">
            <v>A</v>
          </cell>
          <cell r="C592">
            <v>2</v>
          </cell>
          <cell r="D592">
            <v>2138</v>
          </cell>
          <cell r="E592" t="str">
            <v xml:space="preserve">Caução Rebras Rebocadores                        </v>
          </cell>
          <cell r="F592">
            <v>-627.27</v>
          </cell>
          <cell r="G592">
            <v>0</v>
          </cell>
          <cell r="H592">
            <v>2.33</v>
          </cell>
          <cell r="I592">
            <v>-629.6</v>
          </cell>
        </row>
        <row r="593">
          <cell r="A593" t="str">
            <v>2.1.1.07.43</v>
          </cell>
          <cell r="B593" t="str">
            <v>A</v>
          </cell>
          <cell r="C593">
            <v>2</v>
          </cell>
          <cell r="D593">
            <v>2147</v>
          </cell>
          <cell r="E593" t="str">
            <v xml:space="preserve">Caução Brazil Maritima                           </v>
          </cell>
          <cell r="F593">
            <v>-1922.68</v>
          </cell>
          <cell r="G593">
            <v>0</v>
          </cell>
          <cell r="H593">
            <v>7.14</v>
          </cell>
          <cell r="I593">
            <v>-1929.82</v>
          </cell>
        </row>
        <row r="594">
          <cell r="A594" t="str">
            <v>2.1.1.07.46</v>
          </cell>
          <cell r="B594" t="str">
            <v>A</v>
          </cell>
          <cell r="C594">
            <v>2</v>
          </cell>
          <cell r="D594">
            <v>2212</v>
          </cell>
          <cell r="E594" t="str">
            <v xml:space="preserve">Caução Multiclínicas Nacional                    </v>
          </cell>
          <cell r="F594">
            <v>-18124.07</v>
          </cell>
          <cell r="G594">
            <v>0</v>
          </cell>
          <cell r="H594">
            <v>90.62</v>
          </cell>
          <cell r="I594">
            <v>-18214.689999999999</v>
          </cell>
        </row>
        <row r="595">
          <cell r="A595" t="str">
            <v>2.1.1.07.47</v>
          </cell>
          <cell r="B595" t="str">
            <v>A</v>
          </cell>
          <cell r="C595">
            <v>2</v>
          </cell>
          <cell r="D595">
            <v>2213</v>
          </cell>
          <cell r="E595" t="str">
            <v xml:space="preserve">Caução Essencial                                 </v>
          </cell>
          <cell r="F595">
            <v>-25531.85</v>
          </cell>
          <cell r="G595">
            <v>0</v>
          </cell>
          <cell r="H595">
            <v>127.66</v>
          </cell>
          <cell r="I595">
            <v>-25659.51</v>
          </cell>
        </row>
        <row r="596">
          <cell r="A596" t="str">
            <v>2.1.1.07.48</v>
          </cell>
          <cell r="B596" t="str">
            <v>A</v>
          </cell>
          <cell r="C596">
            <v>2</v>
          </cell>
          <cell r="D596">
            <v>2214</v>
          </cell>
          <cell r="E596" t="str">
            <v xml:space="preserve">Caução Brasbunker Participações S/A              </v>
          </cell>
          <cell r="F596">
            <v>-13378.71</v>
          </cell>
          <cell r="G596">
            <v>0</v>
          </cell>
          <cell r="H596">
            <v>49.7</v>
          </cell>
          <cell r="I596">
            <v>-13428.41</v>
          </cell>
        </row>
        <row r="597">
          <cell r="A597" t="str">
            <v>2.1.1.07.49</v>
          </cell>
          <cell r="B597" t="str">
            <v>A</v>
          </cell>
          <cell r="C597">
            <v>2</v>
          </cell>
          <cell r="D597">
            <v>2215</v>
          </cell>
          <cell r="E597" t="str">
            <v xml:space="preserve">Caução Transrio Transporte e Logistica           </v>
          </cell>
          <cell r="F597">
            <v>-1246.56</v>
          </cell>
          <cell r="G597">
            <v>0</v>
          </cell>
          <cell r="H597">
            <v>4.63</v>
          </cell>
          <cell r="I597">
            <v>-1251.19</v>
          </cell>
        </row>
        <row r="598">
          <cell r="A598" t="str">
            <v>2.1.1.07.50</v>
          </cell>
          <cell r="B598" t="str">
            <v>A</v>
          </cell>
          <cell r="C598">
            <v>2</v>
          </cell>
          <cell r="D598">
            <v>2216</v>
          </cell>
          <cell r="E598" t="str">
            <v xml:space="preserve">Caução Distribuidora Tabocão Ltda                </v>
          </cell>
          <cell r="F598">
            <v>-497.86</v>
          </cell>
          <cell r="G598">
            <v>0</v>
          </cell>
          <cell r="H598">
            <v>1.85</v>
          </cell>
          <cell r="I598">
            <v>-499.71</v>
          </cell>
        </row>
        <row r="599">
          <cell r="A599" t="str">
            <v>2.1.1.07.53</v>
          </cell>
          <cell r="B599" t="str">
            <v>A</v>
          </cell>
          <cell r="C599">
            <v>2</v>
          </cell>
          <cell r="D599">
            <v>2267</v>
          </cell>
          <cell r="E599" t="str">
            <v xml:space="preserve">Caução Distribuidora Copystar                    </v>
          </cell>
          <cell r="F599">
            <v>-7507.96</v>
          </cell>
          <cell r="G599">
            <v>0</v>
          </cell>
          <cell r="H599">
            <v>27.89</v>
          </cell>
          <cell r="I599">
            <v>-7535.85</v>
          </cell>
        </row>
        <row r="600">
          <cell r="A600" t="str">
            <v>2.1.1.07.54</v>
          </cell>
          <cell r="B600" t="str">
            <v>A</v>
          </cell>
          <cell r="C600">
            <v>2</v>
          </cell>
          <cell r="D600">
            <v>2359</v>
          </cell>
          <cell r="E600" t="str">
            <v xml:space="preserve">Caução Intermodal Organização de Eventos         </v>
          </cell>
          <cell r="F600">
            <v>-2279.41</v>
          </cell>
          <cell r="G600">
            <v>0</v>
          </cell>
          <cell r="H600">
            <v>8.4700000000000006</v>
          </cell>
          <cell r="I600">
            <v>-2287.88</v>
          </cell>
        </row>
        <row r="601">
          <cell r="A601" t="str">
            <v>2.1.1.07.56</v>
          </cell>
          <cell r="B601" t="str">
            <v>A</v>
          </cell>
          <cell r="C601">
            <v>2</v>
          </cell>
          <cell r="D601">
            <v>2388</v>
          </cell>
          <cell r="E601" t="str">
            <v xml:space="preserve">Caução Telefônica Brasil S.A.                    </v>
          </cell>
          <cell r="F601">
            <v>-14649.81</v>
          </cell>
          <cell r="G601">
            <v>0</v>
          </cell>
          <cell r="H601">
            <v>54.42</v>
          </cell>
          <cell r="I601">
            <v>-14704.23</v>
          </cell>
        </row>
        <row r="602">
          <cell r="A602" t="str">
            <v>2.1.1.07.58</v>
          </cell>
          <cell r="B602" t="str">
            <v>A</v>
          </cell>
          <cell r="C602">
            <v>2</v>
          </cell>
          <cell r="D602">
            <v>2453</v>
          </cell>
          <cell r="E602" t="str">
            <v xml:space="preserve">Caução Maxtec Serviços Gerais e Man. Ind         </v>
          </cell>
          <cell r="F602">
            <v>-564.24</v>
          </cell>
          <cell r="G602">
            <v>0</v>
          </cell>
          <cell r="H602">
            <v>2.82</v>
          </cell>
          <cell r="I602">
            <v>-567.05999999999995</v>
          </cell>
        </row>
        <row r="603">
          <cell r="A603" t="str">
            <v>2.1.1.07.59</v>
          </cell>
          <cell r="B603" t="str">
            <v>A</v>
          </cell>
          <cell r="C603">
            <v>2</v>
          </cell>
          <cell r="D603">
            <v>2475</v>
          </cell>
          <cell r="E603" t="str">
            <v xml:space="preserve">Caução Transmasut                                </v>
          </cell>
          <cell r="F603">
            <v>-1070.23</v>
          </cell>
          <cell r="G603">
            <v>0</v>
          </cell>
          <cell r="H603">
            <v>3.98</v>
          </cell>
          <cell r="I603">
            <v>-1074.21</v>
          </cell>
        </row>
        <row r="604">
          <cell r="A604" t="str">
            <v>2.1.1.07.60</v>
          </cell>
          <cell r="B604" t="str">
            <v>A</v>
          </cell>
          <cell r="C604">
            <v>2</v>
          </cell>
          <cell r="D604">
            <v>2518</v>
          </cell>
          <cell r="E604" t="str">
            <v xml:space="preserve">Caução Serviporto                                </v>
          </cell>
          <cell r="F604">
            <v>-646.58000000000004</v>
          </cell>
          <cell r="G604">
            <v>0</v>
          </cell>
          <cell r="H604">
            <v>2.4</v>
          </cell>
          <cell r="I604">
            <v>-648.98</v>
          </cell>
        </row>
        <row r="605">
          <cell r="A605" t="str">
            <v>2.1.1.07.61</v>
          </cell>
          <cell r="B605" t="str">
            <v>A</v>
          </cell>
          <cell r="C605">
            <v>2</v>
          </cell>
          <cell r="D605">
            <v>2520</v>
          </cell>
          <cell r="E605" t="str">
            <v xml:space="preserve">Caução Green Distribuidora de Petróleo           </v>
          </cell>
          <cell r="F605">
            <v>-1041.5999999999999</v>
          </cell>
          <cell r="G605">
            <v>0</v>
          </cell>
          <cell r="H605">
            <v>3.87</v>
          </cell>
          <cell r="I605">
            <v>-1045.47</v>
          </cell>
        </row>
        <row r="606">
          <cell r="A606" t="str">
            <v>2.1.1.07.62</v>
          </cell>
          <cell r="B606" t="str">
            <v>A</v>
          </cell>
          <cell r="C606">
            <v>2</v>
          </cell>
          <cell r="D606">
            <v>2531</v>
          </cell>
          <cell r="E606" t="str">
            <v xml:space="preserve">Caução Internacional Marítima Ltda               </v>
          </cell>
          <cell r="F606">
            <v>-351.54</v>
          </cell>
          <cell r="G606">
            <v>0</v>
          </cell>
          <cell r="H606">
            <v>1.31</v>
          </cell>
          <cell r="I606">
            <v>-352.85</v>
          </cell>
        </row>
        <row r="607">
          <cell r="A607" t="str">
            <v>2.1.1.07.63</v>
          </cell>
          <cell r="B607" t="str">
            <v>A</v>
          </cell>
          <cell r="C607">
            <v>2</v>
          </cell>
          <cell r="D607">
            <v>2542</v>
          </cell>
          <cell r="E607" t="str">
            <v xml:space="preserve">Caução L de J Pereira- Me                        </v>
          </cell>
          <cell r="F607">
            <v>-4927.4799999999996</v>
          </cell>
          <cell r="G607">
            <v>0</v>
          </cell>
          <cell r="H607">
            <v>18.309999999999999</v>
          </cell>
          <cell r="I607">
            <v>-4945.79</v>
          </cell>
        </row>
        <row r="608">
          <cell r="A608" t="str">
            <v>2.1.1.07.65</v>
          </cell>
          <cell r="B608" t="str">
            <v>A</v>
          </cell>
          <cell r="C608">
            <v>2</v>
          </cell>
          <cell r="D608">
            <v>2592</v>
          </cell>
          <cell r="E608" t="str">
            <v xml:space="preserve">Caução Glenda de Lourdes                         </v>
          </cell>
          <cell r="F608">
            <v>-7979.59</v>
          </cell>
          <cell r="G608">
            <v>0</v>
          </cell>
          <cell r="H608">
            <v>29.64</v>
          </cell>
          <cell r="I608">
            <v>-8009.23</v>
          </cell>
        </row>
        <row r="609">
          <cell r="A609" t="str">
            <v>2.1.1.07.69</v>
          </cell>
          <cell r="B609" t="str">
            <v>A</v>
          </cell>
          <cell r="C609">
            <v>2</v>
          </cell>
          <cell r="D609">
            <v>2666</v>
          </cell>
          <cell r="E609" t="str">
            <v xml:space="preserve">Caução Rohde Nielsen                             </v>
          </cell>
          <cell r="F609">
            <v>-49518.09</v>
          </cell>
          <cell r="G609">
            <v>0</v>
          </cell>
          <cell r="H609">
            <v>183.96</v>
          </cell>
          <cell r="I609">
            <v>-49702.05</v>
          </cell>
        </row>
        <row r="610">
          <cell r="A610" t="str">
            <v>2.1.1.07.71</v>
          </cell>
          <cell r="B610" t="str">
            <v>A</v>
          </cell>
          <cell r="C610">
            <v>2</v>
          </cell>
          <cell r="D610">
            <v>2734</v>
          </cell>
          <cell r="E610" t="str">
            <v xml:space="preserve">Caução Pedro Yan                                 </v>
          </cell>
          <cell r="F610">
            <v>-1597.67</v>
          </cell>
          <cell r="G610">
            <v>0</v>
          </cell>
          <cell r="H610">
            <v>5.94</v>
          </cell>
          <cell r="I610">
            <v>-1603.61</v>
          </cell>
        </row>
        <row r="611">
          <cell r="A611" t="str">
            <v>2.1.1.07.73</v>
          </cell>
          <cell r="B611" t="str">
            <v>A</v>
          </cell>
          <cell r="C611">
            <v>2</v>
          </cell>
          <cell r="D611">
            <v>2862</v>
          </cell>
          <cell r="E611" t="str">
            <v xml:space="preserve">Caução Machado Transportadora                    </v>
          </cell>
          <cell r="F611">
            <v>-489.69</v>
          </cell>
          <cell r="G611">
            <v>0</v>
          </cell>
          <cell r="H611">
            <v>1.82</v>
          </cell>
          <cell r="I611">
            <v>-491.51</v>
          </cell>
        </row>
        <row r="612">
          <cell r="A612" t="str">
            <v>2.1.1.07.74</v>
          </cell>
          <cell r="B612" t="str">
            <v>A</v>
          </cell>
          <cell r="C612">
            <v>2</v>
          </cell>
          <cell r="D612">
            <v>2880</v>
          </cell>
          <cell r="E612" t="str">
            <v xml:space="preserve">Caução Rentank                                   </v>
          </cell>
          <cell r="F612">
            <v>-2202.2600000000002</v>
          </cell>
          <cell r="G612">
            <v>0</v>
          </cell>
          <cell r="H612">
            <v>8.18</v>
          </cell>
          <cell r="I612">
            <v>-2210.44</v>
          </cell>
        </row>
        <row r="613">
          <cell r="A613" t="str">
            <v>2.1.1.07.75</v>
          </cell>
          <cell r="B613" t="str">
            <v>A</v>
          </cell>
          <cell r="C613">
            <v>2</v>
          </cell>
          <cell r="D613">
            <v>2882</v>
          </cell>
          <cell r="E613" t="str">
            <v xml:space="preserve">Caução GDX                                       </v>
          </cell>
          <cell r="F613">
            <v>-837.07</v>
          </cell>
          <cell r="G613">
            <v>0</v>
          </cell>
          <cell r="H613">
            <v>3.11</v>
          </cell>
          <cell r="I613">
            <v>-840.18</v>
          </cell>
        </row>
        <row r="614">
          <cell r="A614" t="str">
            <v>2.1.1.07.76</v>
          </cell>
          <cell r="B614" t="str">
            <v>A</v>
          </cell>
          <cell r="C614">
            <v>2</v>
          </cell>
          <cell r="D614">
            <v>2964</v>
          </cell>
          <cell r="E614" t="str">
            <v xml:space="preserve">Caução Tequimar                                  </v>
          </cell>
          <cell r="F614">
            <v>-648.54</v>
          </cell>
          <cell r="G614">
            <v>0</v>
          </cell>
          <cell r="H614">
            <v>2.41</v>
          </cell>
          <cell r="I614">
            <v>-650.95000000000005</v>
          </cell>
        </row>
        <row r="615">
          <cell r="A615" t="str">
            <v>2.1.1.07.77</v>
          </cell>
          <cell r="B615" t="str">
            <v>A</v>
          </cell>
          <cell r="C615">
            <v>2</v>
          </cell>
          <cell r="D615">
            <v>3825</v>
          </cell>
          <cell r="E615" t="str">
            <v xml:space="preserve">Caução Saam Smit                                 </v>
          </cell>
          <cell r="F615">
            <v>0</v>
          </cell>
          <cell r="G615">
            <v>0</v>
          </cell>
          <cell r="H615">
            <v>954.27</v>
          </cell>
          <cell r="I615">
            <v>-954.27</v>
          </cell>
        </row>
        <row r="616">
          <cell r="A616" t="str">
            <v>2.1.1.08</v>
          </cell>
          <cell r="B616" t="str">
            <v>S</v>
          </cell>
          <cell r="C616">
            <v>2</v>
          </cell>
          <cell r="D616">
            <v>686</v>
          </cell>
          <cell r="E616" t="str">
            <v xml:space="preserve">Outros Créditos a Pagar                          </v>
          </cell>
          <cell r="F616">
            <v>-22189747.91</v>
          </cell>
          <cell r="G616">
            <v>157104.89000000001</v>
          </cell>
          <cell r="H616">
            <v>2378473.48</v>
          </cell>
          <cell r="I616">
            <v>-24411116.5</v>
          </cell>
        </row>
        <row r="617">
          <cell r="A617" t="str">
            <v>2.1.1.08.01</v>
          </cell>
          <cell r="B617" t="str">
            <v>A</v>
          </cell>
          <cell r="C617">
            <v>2</v>
          </cell>
          <cell r="D617">
            <v>687</v>
          </cell>
          <cell r="E617" t="str">
            <v xml:space="preserve">Juros s/Cap Proprio a Pagar Gov Estado           </v>
          </cell>
          <cell r="F617">
            <v>-21326498.98</v>
          </cell>
          <cell r="G617">
            <v>0</v>
          </cell>
          <cell r="H617">
            <v>2299209.88</v>
          </cell>
          <cell r="I617">
            <v>-23625708.859999999</v>
          </cell>
        </row>
        <row r="618">
          <cell r="A618" t="str">
            <v>2.1.1.08.02</v>
          </cell>
          <cell r="B618" t="str">
            <v>A</v>
          </cell>
          <cell r="C618">
            <v>2</v>
          </cell>
          <cell r="D618">
            <v>688</v>
          </cell>
          <cell r="E618" t="str">
            <v xml:space="preserve">Valores a Devolver                               </v>
          </cell>
          <cell r="F618">
            <v>-32208.639999999999</v>
          </cell>
          <cell r="G618">
            <v>0</v>
          </cell>
          <cell r="H618">
            <v>0</v>
          </cell>
          <cell r="I618">
            <v>-32208.639999999999</v>
          </cell>
        </row>
        <row r="619">
          <cell r="A619" t="str">
            <v>2.1.1.08.04</v>
          </cell>
          <cell r="B619" t="str">
            <v>A</v>
          </cell>
          <cell r="C619">
            <v>2</v>
          </cell>
          <cell r="D619">
            <v>690</v>
          </cell>
          <cell r="E619" t="str">
            <v xml:space="preserve">Rendimentos s/ Aplicações - DNIT 173             </v>
          </cell>
          <cell r="F619">
            <v>-703144.58</v>
          </cell>
          <cell r="G619">
            <v>0</v>
          </cell>
          <cell r="H619">
            <v>0</v>
          </cell>
          <cell r="I619">
            <v>-703144.58</v>
          </cell>
        </row>
        <row r="620">
          <cell r="A620" t="str">
            <v>2.1.1.08.11</v>
          </cell>
          <cell r="B620" t="str">
            <v>A</v>
          </cell>
          <cell r="C620">
            <v>2</v>
          </cell>
          <cell r="D620">
            <v>697</v>
          </cell>
          <cell r="E620" t="str">
            <v xml:space="preserve">Rendimentos s/ Aplicações - SEP/001/2007         </v>
          </cell>
          <cell r="F620">
            <v>-73.5</v>
          </cell>
          <cell r="G620">
            <v>0</v>
          </cell>
          <cell r="H620">
            <v>0</v>
          </cell>
          <cell r="I620">
            <v>-73.5</v>
          </cell>
        </row>
        <row r="621">
          <cell r="A621" t="str">
            <v>2.1.1.08.13</v>
          </cell>
          <cell r="B621" t="str">
            <v>A</v>
          </cell>
          <cell r="C621">
            <v>2</v>
          </cell>
          <cell r="D621">
            <v>1463</v>
          </cell>
          <cell r="E621" t="str">
            <v xml:space="preserve">Depósito de Terceiros - SEP/012/2011             </v>
          </cell>
          <cell r="F621">
            <v>-28.5</v>
          </cell>
          <cell r="G621">
            <v>0</v>
          </cell>
          <cell r="H621">
            <v>0</v>
          </cell>
          <cell r="I621">
            <v>-28.5</v>
          </cell>
        </row>
        <row r="622">
          <cell r="A622" t="str">
            <v>2.1.1.08.15</v>
          </cell>
          <cell r="B622" t="str">
            <v>A</v>
          </cell>
          <cell r="C622">
            <v>2</v>
          </cell>
          <cell r="D622">
            <v>1693</v>
          </cell>
          <cell r="E622" t="str">
            <v xml:space="preserve">Adiantamento de Clientes                         </v>
          </cell>
          <cell r="F622">
            <v>-91938.97</v>
          </cell>
          <cell r="G622">
            <v>125315</v>
          </cell>
          <cell r="H622">
            <v>34433</v>
          </cell>
          <cell r="I622">
            <v>-1056.97</v>
          </cell>
        </row>
        <row r="623">
          <cell r="A623" t="str">
            <v>2.1.1.08.19</v>
          </cell>
          <cell r="B623" t="str">
            <v>A</v>
          </cell>
          <cell r="C623">
            <v>2</v>
          </cell>
          <cell r="D623">
            <v>2796</v>
          </cell>
          <cell r="E623" t="str">
            <v xml:space="preserve">Ressarcimento Cessão com Ônus TJ                 </v>
          </cell>
          <cell r="F623">
            <v>-7643.67</v>
          </cell>
          <cell r="G623">
            <v>7643.15</v>
          </cell>
          <cell r="H623">
            <v>12240.19</v>
          </cell>
          <cell r="I623">
            <v>-12240.71</v>
          </cell>
        </row>
        <row r="624">
          <cell r="A624" t="str">
            <v>2.1.1.08.20</v>
          </cell>
          <cell r="B624" t="str">
            <v>A</v>
          </cell>
          <cell r="C624">
            <v>2</v>
          </cell>
          <cell r="D624">
            <v>2797</v>
          </cell>
          <cell r="E624" t="str">
            <v xml:space="preserve">Ressarcimento Cessão com Ônus  UFMA              </v>
          </cell>
          <cell r="F624">
            <v>-28211.07</v>
          </cell>
          <cell r="G624">
            <v>24146.74</v>
          </cell>
          <cell r="H624">
            <v>32590.41</v>
          </cell>
          <cell r="I624">
            <v>-36654.74</v>
          </cell>
        </row>
        <row r="625">
          <cell r="A625" t="str">
            <v>2.1.1.09</v>
          </cell>
          <cell r="B625" t="str">
            <v>S</v>
          </cell>
          <cell r="C625">
            <v>2</v>
          </cell>
          <cell r="D625">
            <v>699</v>
          </cell>
          <cell r="E625" t="str">
            <v xml:space="preserve">Valores Consignados a Recolher                   </v>
          </cell>
          <cell r="F625">
            <v>-1210052.3</v>
          </cell>
          <cell r="G625">
            <v>1205140.1599999999</v>
          </cell>
          <cell r="H625">
            <v>1863384.32</v>
          </cell>
          <cell r="I625">
            <v>-1868296.46</v>
          </cell>
        </row>
        <row r="626">
          <cell r="A626" t="str">
            <v>2.1.1.09.03</v>
          </cell>
          <cell r="B626" t="str">
            <v>A</v>
          </cell>
          <cell r="C626">
            <v>2</v>
          </cell>
          <cell r="D626">
            <v>702</v>
          </cell>
          <cell r="E626" t="str">
            <v xml:space="preserve">IRRF s/ salário 0561                             </v>
          </cell>
          <cell r="F626">
            <v>-420335.21</v>
          </cell>
          <cell r="G626">
            <v>420335.18</v>
          </cell>
          <cell r="H626">
            <v>868996.56</v>
          </cell>
          <cell r="I626">
            <v>-868996.59</v>
          </cell>
        </row>
        <row r="627">
          <cell r="A627" t="str">
            <v>2.1.1.09.04</v>
          </cell>
          <cell r="B627" t="str">
            <v>A</v>
          </cell>
          <cell r="C627">
            <v>2</v>
          </cell>
          <cell r="D627">
            <v>703</v>
          </cell>
          <cell r="E627" t="str">
            <v xml:space="preserve">IRRF Pessoa Jurídica 1708                        </v>
          </cell>
          <cell r="F627">
            <v>-20969.13</v>
          </cell>
          <cell r="G627">
            <v>27948.639999999999</v>
          </cell>
          <cell r="H627">
            <v>36829.629999999997</v>
          </cell>
          <cell r="I627">
            <v>-29850.12</v>
          </cell>
        </row>
        <row r="628">
          <cell r="A628" t="str">
            <v>2.1.1.09.05</v>
          </cell>
          <cell r="B628" t="str">
            <v>A</v>
          </cell>
          <cell r="C628">
            <v>2</v>
          </cell>
          <cell r="D628">
            <v>704</v>
          </cell>
          <cell r="E628" t="str">
            <v xml:space="preserve">PIS/Cofins/Csll - 5952                           </v>
          </cell>
          <cell r="F628">
            <v>-138012.38</v>
          </cell>
          <cell r="G628">
            <v>132639.87</v>
          </cell>
          <cell r="H628">
            <v>195328.81</v>
          </cell>
          <cell r="I628">
            <v>-200701.32</v>
          </cell>
        </row>
        <row r="629">
          <cell r="A629" t="str">
            <v>2.1.1.09.06</v>
          </cell>
          <cell r="B629" t="str">
            <v>A</v>
          </cell>
          <cell r="C629">
            <v>2</v>
          </cell>
          <cell r="D629">
            <v>705</v>
          </cell>
          <cell r="E629" t="str">
            <v xml:space="preserve">INSS Retido de terceiros PJ                      </v>
          </cell>
          <cell r="F629">
            <v>-240232.65</v>
          </cell>
          <cell r="G629">
            <v>254086.32</v>
          </cell>
          <cell r="H629">
            <v>314024.71999999997</v>
          </cell>
          <cell r="I629">
            <v>-300171.05</v>
          </cell>
        </row>
        <row r="630">
          <cell r="A630" t="str">
            <v>2.1.1.09.07</v>
          </cell>
          <cell r="B630" t="str">
            <v>A</v>
          </cell>
          <cell r="C630">
            <v>2</v>
          </cell>
          <cell r="D630">
            <v>706</v>
          </cell>
          <cell r="E630" t="str">
            <v xml:space="preserve">ISS Retido  Pessoa Jurídica                      </v>
          </cell>
          <cell r="F630">
            <v>-184637.57</v>
          </cell>
          <cell r="G630">
            <v>145564.67000000001</v>
          </cell>
          <cell r="H630">
            <v>186529.33</v>
          </cell>
          <cell r="I630">
            <v>-225602.23</v>
          </cell>
        </row>
        <row r="631">
          <cell r="A631" t="str">
            <v>2.1.1.09.08</v>
          </cell>
          <cell r="B631" t="str">
            <v>A</v>
          </cell>
          <cell r="C631">
            <v>2</v>
          </cell>
          <cell r="D631">
            <v>707</v>
          </cell>
          <cell r="E631" t="str">
            <v xml:space="preserve">Pensão Alimentícia a pagar                       </v>
          </cell>
          <cell r="F631">
            <v>0</v>
          </cell>
          <cell r="G631">
            <v>20707.88</v>
          </cell>
          <cell r="H631">
            <v>22033.3</v>
          </cell>
          <cell r="I631">
            <v>-1325.42</v>
          </cell>
        </row>
        <row r="632">
          <cell r="A632" t="str">
            <v>2.1.1.09.09</v>
          </cell>
          <cell r="B632" t="str">
            <v>A</v>
          </cell>
          <cell r="C632">
            <v>2</v>
          </cell>
          <cell r="D632">
            <v>708</v>
          </cell>
          <cell r="E632" t="str">
            <v xml:space="preserve">ISS Retido Pessoa Física                         </v>
          </cell>
          <cell r="F632">
            <v>-4737.93</v>
          </cell>
          <cell r="G632">
            <v>1650.7</v>
          </cell>
          <cell r="H632">
            <v>1305.3699999999999</v>
          </cell>
          <cell r="I632">
            <v>-4392.6000000000004</v>
          </cell>
        </row>
        <row r="633">
          <cell r="A633" t="str">
            <v>2.1.1.09.10</v>
          </cell>
          <cell r="B633" t="str">
            <v>A</v>
          </cell>
          <cell r="C633">
            <v>2</v>
          </cell>
          <cell r="D633">
            <v>709</v>
          </cell>
          <cell r="E633" t="str">
            <v xml:space="preserve">INSS retido na fonte s/ salário                  </v>
          </cell>
          <cell r="F633">
            <v>-134167.87</v>
          </cell>
          <cell r="G633">
            <v>134167.87</v>
          </cell>
          <cell r="H633">
            <v>134574.35</v>
          </cell>
          <cell r="I633">
            <v>-134574.35</v>
          </cell>
        </row>
        <row r="634">
          <cell r="A634" t="str">
            <v>2.1.1.09.11</v>
          </cell>
          <cell r="B634" t="str">
            <v>A</v>
          </cell>
          <cell r="C634">
            <v>2</v>
          </cell>
          <cell r="D634">
            <v>710</v>
          </cell>
          <cell r="E634" t="str">
            <v xml:space="preserve">IRRF Pessoa Física 0588                          </v>
          </cell>
          <cell r="F634">
            <v>-8645.56</v>
          </cell>
          <cell r="G634">
            <v>7693.43</v>
          </cell>
          <cell r="H634">
            <v>7581.94</v>
          </cell>
          <cell r="I634">
            <v>-8534.07</v>
          </cell>
        </row>
        <row r="635">
          <cell r="A635" t="str">
            <v>2.1.1.09.12</v>
          </cell>
          <cell r="B635" t="str">
            <v>A</v>
          </cell>
          <cell r="C635">
            <v>2</v>
          </cell>
          <cell r="D635">
            <v>711</v>
          </cell>
          <cell r="E635" t="str">
            <v xml:space="preserve">Mensalidade Sindicato a Recolher                 </v>
          </cell>
          <cell r="F635">
            <v>-2924</v>
          </cell>
          <cell r="G635">
            <v>2982.25</v>
          </cell>
          <cell r="H635">
            <v>2789.01</v>
          </cell>
          <cell r="I635">
            <v>-2730.76</v>
          </cell>
        </row>
        <row r="636">
          <cell r="A636" t="str">
            <v>2.1.1.09.13</v>
          </cell>
          <cell r="B636" t="str">
            <v>A</v>
          </cell>
          <cell r="C636">
            <v>2</v>
          </cell>
          <cell r="D636">
            <v>712</v>
          </cell>
          <cell r="E636" t="str">
            <v xml:space="preserve">Associação Portus a Recolher                     </v>
          </cell>
          <cell r="F636">
            <v>-6</v>
          </cell>
          <cell r="G636">
            <v>6</v>
          </cell>
          <cell r="H636">
            <v>6</v>
          </cell>
          <cell r="I636">
            <v>-6</v>
          </cell>
        </row>
        <row r="637">
          <cell r="A637" t="str">
            <v>2.1.1.09.18</v>
          </cell>
          <cell r="B637" t="str">
            <v>A</v>
          </cell>
          <cell r="C637">
            <v>2</v>
          </cell>
          <cell r="D637">
            <v>717</v>
          </cell>
          <cell r="E637" t="str">
            <v xml:space="preserve">Contribuição Portus Jóia                         </v>
          </cell>
          <cell r="F637">
            <v>-10.32</v>
          </cell>
          <cell r="G637">
            <v>10.32</v>
          </cell>
          <cell r="H637">
            <v>10.32</v>
          </cell>
          <cell r="I637">
            <v>-10.32</v>
          </cell>
        </row>
        <row r="638">
          <cell r="A638" t="str">
            <v>2.1.1.09.19</v>
          </cell>
          <cell r="B638" t="str">
            <v>A</v>
          </cell>
          <cell r="C638">
            <v>2</v>
          </cell>
          <cell r="D638">
            <v>718</v>
          </cell>
          <cell r="E638" t="str">
            <v xml:space="preserve">Contribuição Portus s/ Salário                   </v>
          </cell>
          <cell r="F638">
            <v>-9533.86</v>
          </cell>
          <cell r="G638">
            <v>9533.98</v>
          </cell>
          <cell r="H638">
            <v>8480.1299999999992</v>
          </cell>
          <cell r="I638">
            <v>-8480.01</v>
          </cell>
        </row>
        <row r="639">
          <cell r="A639" t="str">
            <v>2.1.1.09.20</v>
          </cell>
          <cell r="B639" t="str">
            <v>A</v>
          </cell>
          <cell r="C639">
            <v>2</v>
          </cell>
          <cell r="D639">
            <v>719</v>
          </cell>
          <cell r="E639" t="str">
            <v xml:space="preserve">Emprestimos Consignado Banco Brasil              </v>
          </cell>
          <cell r="F639">
            <v>-31217.1</v>
          </cell>
          <cell r="G639">
            <v>33433.89</v>
          </cell>
          <cell r="H639">
            <v>35916.22</v>
          </cell>
          <cell r="I639">
            <v>-33699.43</v>
          </cell>
        </row>
        <row r="640">
          <cell r="A640" t="str">
            <v>2.1.1.09.21</v>
          </cell>
          <cell r="B640" t="str">
            <v>A</v>
          </cell>
          <cell r="C640">
            <v>2</v>
          </cell>
          <cell r="D640">
            <v>1256</v>
          </cell>
          <cell r="E640" t="str">
            <v xml:space="preserve">INSS Retido de Terceiros PF                      </v>
          </cell>
          <cell r="F640">
            <v>-3920.58</v>
          </cell>
          <cell r="G640">
            <v>3920.58</v>
          </cell>
          <cell r="H640">
            <v>3569.53</v>
          </cell>
          <cell r="I640">
            <v>-3569.53</v>
          </cell>
        </row>
        <row r="641">
          <cell r="A641" t="str">
            <v>2.1.1.09.25</v>
          </cell>
          <cell r="B641" t="str">
            <v>A</v>
          </cell>
          <cell r="C641">
            <v>2</v>
          </cell>
          <cell r="D641">
            <v>2047</v>
          </cell>
          <cell r="E641" t="str">
            <v xml:space="preserve">Empréstimo Consignado CEF                        </v>
          </cell>
          <cell r="F641">
            <v>0</v>
          </cell>
          <cell r="G641">
            <v>0</v>
          </cell>
          <cell r="H641">
            <v>30334.74</v>
          </cell>
          <cell r="I641">
            <v>-30334.74</v>
          </cell>
        </row>
        <row r="642">
          <cell r="A642" t="str">
            <v>2.1.1.09.26</v>
          </cell>
          <cell r="B642" t="str">
            <v>A</v>
          </cell>
          <cell r="C642">
            <v>2</v>
          </cell>
          <cell r="D642">
            <v>2296</v>
          </cell>
          <cell r="E642" t="str">
            <v xml:space="preserve">Outras Indenizações de Terceiros a Rec.          </v>
          </cell>
          <cell r="F642">
            <v>-243.61</v>
          </cell>
          <cell r="G642">
            <v>0</v>
          </cell>
          <cell r="H642">
            <v>0</v>
          </cell>
          <cell r="I642">
            <v>-243.61</v>
          </cell>
        </row>
        <row r="643">
          <cell r="A643" t="str">
            <v>2.1.1.09.27</v>
          </cell>
          <cell r="B643" t="str">
            <v>A</v>
          </cell>
          <cell r="C643">
            <v>2</v>
          </cell>
          <cell r="D643">
            <v>2430</v>
          </cell>
          <cell r="E643" t="str">
            <v xml:space="preserve">INSS s/ Férias Próximo mês                       </v>
          </cell>
          <cell r="F643">
            <v>-2178.27</v>
          </cell>
          <cell r="G643">
            <v>2178.27</v>
          </cell>
          <cell r="H643">
            <v>620.67999999999995</v>
          </cell>
          <cell r="I643">
            <v>-620.67999999999995</v>
          </cell>
        </row>
        <row r="644">
          <cell r="A644" t="str">
            <v>2.1.1.09.28</v>
          </cell>
          <cell r="B644" t="str">
            <v>A</v>
          </cell>
          <cell r="C644">
            <v>2</v>
          </cell>
          <cell r="D644">
            <v>2500</v>
          </cell>
          <cell r="E644" t="str">
            <v xml:space="preserve">ISS Retido PJ - Alcântara                        </v>
          </cell>
          <cell r="F644">
            <v>-8280.26</v>
          </cell>
          <cell r="G644">
            <v>8280.31</v>
          </cell>
          <cell r="H644">
            <v>14453.68</v>
          </cell>
          <cell r="I644">
            <v>-14453.63</v>
          </cell>
        </row>
        <row r="645">
          <cell r="A645" t="str">
            <v>2.1.1.10</v>
          </cell>
          <cell r="B645" t="str">
            <v>S</v>
          </cell>
          <cell r="C645">
            <v>2</v>
          </cell>
          <cell r="D645">
            <v>720</v>
          </cell>
          <cell r="E645" t="str">
            <v xml:space="preserve">Valores Provisionados                            </v>
          </cell>
          <cell r="F645">
            <v>-14206963.939999999</v>
          </cell>
          <cell r="G645">
            <v>5131875.1399999997</v>
          </cell>
          <cell r="H645">
            <v>2512820.0499999998</v>
          </cell>
          <cell r="I645">
            <v>-11587908.85</v>
          </cell>
        </row>
        <row r="646">
          <cell r="A646" t="str">
            <v>2.1.1.10.01</v>
          </cell>
          <cell r="B646" t="str">
            <v>A</v>
          </cell>
          <cell r="C646">
            <v>2</v>
          </cell>
          <cell r="D646">
            <v>721</v>
          </cell>
          <cell r="E646" t="str">
            <v xml:space="preserve">Provisão de Férias                               </v>
          </cell>
          <cell r="F646">
            <v>-3527640.67</v>
          </cell>
          <cell r="G646">
            <v>312366.71999999997</v>
          </cell>
          <cell r="H646">
            <v>292163.99</v>
          </cell>
          <cell r="I646">
            <v>-3507437.94</v>
          </cell>
        </row>
        <row r="647">
          <cell r="A647" t="str">
            <v>2.1.1.10.03</v>
          </cell>
          <cell r="B647" t="str">
            <v>A</v>
          </cell>
          <cell r="C647">
            <v>2</v>
          </cell>
          <cell r="D647">
            <v>723</v>
          </cell>
          <cell r="E647" t="str">
            <v xml:space="preserve">Provisão de 13º Salário                          </v>
          </cell>
          <cell r="F647">
            <v>-2194029.41</v>
          </cell>
          <cell r="G647">
            <v>3078942.91</v>
          </cell>
          <cell r="H647">
            <v>884913.5</v>
          </cell>
          <cell r="I647">
            <v>0</v>
          </cell>
        </row>
        <row r="648">
          <cell r="A648" t="str">
            <v>2.1.1.10.05</v>
          </cell>
          <cell r="B648" t="str">
            <v>A</v>
          </cell>
          <cell r="C648">
            <v>2</v>
          </cell>
          <cell r="D648">
            <v>725</v>
          </cell>
          <cell r="E648" t="str">
            <v xml:space="preserve">Provisão de PPR                                  </v>
          </cell>
          <cell r="F648">
            <v>-5640578.9800000004</v>
          </cell>
          <cell r="G648">
            <v>551185.59</v>
          </cell>
          <cell r="H648">
            <v>545533.74</v>
          </cell>
          <cell r="I648">
            <v>-5634927.1299999999</v>
          </cell>
        </row>
        <row r="649">
          <cell r="A649" t="str">
            <v>2.1.1.10.06</v>
          </cell>
          <cell r="B649" t="str">
            <v>A</v>
          </cell>
          <cell r="C649">
            <v>2</v>
          </cell>
          <cell r="D649">
            <v>1596</v>
          </cell>
          <cell r="E649" t="str">
            <v xml:space="preserve">Outras Provisões                                 </v>
          </cell>
          <cell r="F649">
            <v>-909719.98</v>
          </cell>
          <cell r="G649">
            <v>123872.09</v>
          </cell>
          <cell r="H649">
            <v>476641.81</v>
          </cell>
          <cell r="I649">
            <v>-1262489.7</v>
          </cell>
        </row>
        <row r="650">
          <cell r="A650" t="str">
            <v>2.1.1.10.08</v>
          </cell>
          <cell r="B650" t="str">
            <v>A</v>
          </cell>
          <cell r="C650">
            <v>2</v>
          </cell>
          <cell r="D650">
            <v>2703</v>
          </cell>
          <cell r="E650" t="str">
            <v xml:space="preserve">Encargos s/ Prov. de Férias - INSS               </v>
          </cell>
          <cell r="F650">
            <v>-902283.11</v>
          </cell>
          <cell r="G650">
            <v>80308.070000000007</v>
          </cell>
          <cell r="H650">
            <v>75063.539999999994</v>
          </cell>
          <cell r="I650">
            <v>-897038.58</v>
          </cell>
        </row>
        <row r="651">
          <cell r="A651" t="str">
            <v>2.1.1.10.09</v>
          </cell>
          <cell r="B651" t="str">
            <v>A</v>
          </cell>
          <cell r="C651">
            <v>2</v>
          </cell>
          <cell r="D651">
            <v>2704</v>
          </cell>
          <cell r="E651" t="str">
            <v xml:space="preserve">Encargos s/ Prov. de Férias - FGTS               </v>
          </cell>
          <cell r="F651">
            <v>-275506.25</v>
          </cell>
          <cell r="G651">
            <v>24521.49</v>
          </cell>
          <cell r="H651">
            <v>22920.22</v>
          </cell>
          <cell r="I651">
            <v>-273904.98</v>
          </cell>
        </row>
        <row r="652">
          <cell r="A652" t="str">
            <v>2.1.1.10.10</v>
          </cell>
          <cell r="B652" t="str">
            <v>A</v>
          </cell>
          <cell r="C652">
            <v>2</v>
          </cell>
          <cell r="D652">
            <v>2705</v>
          </cell>
          <cell r="E652" t="str">
            <v xml:space="preserve">Encargos s/ Prov. de Férias - Portus             </v>
          </cell>
          <cell r="F652">
            <v>-12162.36</v>
          </cell>
          <cell r="G652">
            <v>2299.54</v>
          </cell>
          <cell r="H652">
            <v>1339.61</v>
          </cell>
          <cell r="I652">
            <v>-11202.43</v>
          </cell>
        </row>
        <row r="653">
          <cell r="A653" t="str">
            <v>2.1.1.10.11</v>
          </cell>
          <cell r="B653" t="str">
            <v>A</v>
          </cell>
          <cell r="C653">
            <v>2</v>
          </cell>
          <cell r="D653">
            <v>2706</v>
          </cell>
          <cell r="E653" t="str">
            <v xml:space="preserve">Encargos s/ Prov. de 13º Sal - INSS              </v>
          </cell>
          <cell r="F653">
            <v>-563582.81999999995</v>
          </cell>
          <cell r="G653">
            <v>749867.71</v>
          </cell>
          <cell r="H653">
            <v>187192.98</v>
          </cell>
          <cell r="I653">
            <v>-908.09</v>
          </cell>
        </row>
        <row r="654">
          <cell r="A654" t="str">
            <v>2.1.1.10.12</v>
          </cell>
          <cell r="B654" t="str">
            <v>A</v>
          </cell>
          <cell r="C654">
            <v>2</v>
          </cell>
          <cell r="D654">
            <v>2707</v>
          </cell>
          <cell r="E654" t="str">
            <v xml:space="preserve">Encargos s/ Prov. de 13º Sal - FGTS              </v>
          </cell>
          <cell r="F654">
            <v>-172086.41</v>
          </cell>
          <cell r="G654">
            <v>189155.08</v>
          </cell>
          <cell r="H654">
            <v>17068.669999999998</v>
          </cell>
          <cell r="I654">
            <v>0</v>
          </cell>
        </row>
        <row r="655">
          <cell r="A655" t="str">
            <v>2.1.1.10.13</v>
          </cell>
          <cell r="B655" t="str">
            <v>A</v>
          </cell>
          <cell r="C655">
            <v>2</v>
          </cell>
          <cell r="D655">
            <v>2708</v>
          </cell>
          <cell r="E655" t="str">
            <v xml:space="preserve">Encargos s/ Prov. de 13º Sal - Portus            </v>
          </cell>
          <cell r="F655">
            <v>-9373.9500000000007</v>
          </cell>
          <cell r="G655">
            <v>19355.939999999999</v>
          </cell>
          <cell r="H655">
            <v>9981.99</v>
          </cell>
          <cell r="I655">
            <v>0</v>
          </cell>
        </row>
        <row r="656">
          <cell r="A656" t="str">
            <v>2.1.1.11</v>
          </cell>
          <cell r="B656" t="str">
            <v>S</v>
          </cell>
          <cell r="C656">
            <v>2</v>
          </cell>
          <cell r="D656">
            <v>1598</v>
          </cell>
          <cell r="E656" t="str">
            <v xml:space="preserve">Provisões p/ Contingências                       </v>
          </cell>
          <cell r="F656">
            <v>-1647000</v>
          </cell>
          <cell r="G656">
            <v>247000</v>
          </cell>
          <cell r="H656">
            <v>610000</v>
          </cell>
          <cell r="I656">
            <v>-2010000</v>
          </cell>
        </row>
        <row r="657">
          <cell r="A657" t="str">
            <v>2.1.1.11.01</v>
          </cell>
          <cell r="B657" t="str">
            <v>A</v>
          </cell>
          <cell r="C657">
            <v>2</v>
          </cell>
          <cell r="D657">
            <v>1600</v>
          </cell>
          <cell r="E657" t="str">
            <v xml:space="preserve">Provisão p/ Contingências Trabalhistas           </v>
          </cell>
          <cell r="F657">
            <v>-900000</v>
          </cell>
          <cell r="G657">
            <v>0</v>
          </cell>
          <cell r="H657">
            <v>0</v>
          </cell>
          <cell r="I657">
            <v>-900000</v>
          </cell>
        </row>
        <row r="658">
          <cell r="A658" t="str">
            <v>2.1.1.11.02</v>
          </cell>
          <cell r="B658" t="str">
            <v>A</v>
          </cell>
          <cell r="C658">
            <v>2</v>
          </cell>
          <cell r="D658">
            <v>1602</v>
          </cell>
          <cell r="E658" t="str">
            <v xml:space="preserve">Provisão p/ Contingências Cíveis                 </v>
          </cell>
          <cell r="F658">
            <v>-747000</v>
          </cell>
          <cell r="G658">
            <v>247000</v>
          </cell>
          <cell r="H658">
            <v>610000</v>
          </cell>
          <cell r="I658">
            <v>-1110000</v>
          </cell>
        </row>
        <row r="659">
          <cell r="A659" t="str">
            <v>2.1.1.12</v>
          </cell>
          <cell r="B659" t="str">
            <v>S</v>
          </cell>
          <cell r="C659">
            <v>2</v>
          </cell>
          <cell r="D659">
            <v>1615</v>
          </cell>
          <cell r="E659" t="str">
            <v xml:space="preserve">Receita Diferida Curto Prazo                     </v>
          </cell>
          <cell r="F659">
            <v>-6080967.2599999998</v>
          </cell>
          <cell r="G659">
            <v>506747.27</v>
          </cell>
          <cell r="H659">
            <v>506747.27</v>
          </cell>
          <cell r="I659">
            <v>-6080967.2599999998</v>
          </cell>
        </row>
        <row r="660">
          <cell r="A660" t="str">
            <v>2.1.1.12.01</v>
          </cell>
          <cell r="B660" t="str">
            <v>A</v>
          </cell>
          <cell r="C660">
            <v>2</v>
          </cell>
          <cell r="D660">
            <v>1616</v>
          </cell>
          <cell r="E660" t="str">
            <v xml:space="preserve">Rec. Dif. Projeto TEGRAM - CP                    </v>
          </cell>
          <cell r="F660">
            <v>-6080967.2599999998</v>
          </cell>
          <cell r="G660">
            <v>506747.27</v>
          </cell>
          <cell r="H660">
            <v>506747.27</v>
          </cell>
          <cell r="I660">
            <v>-6080967.2599999998</v>
          </cell>
        </row>
        <row r="661">
          <cell r="A661" t="str">
            <v>2.1.1.13</v>
          </cell>
          <cell r="B661" t="str">
            <v>S</v>
          </cell>
          <cell r="C661">
            <v>2</v>
          </cell>
          <cell r="D661">
            <v>2561</v>
          </cell>
          <cell r="E661" t="str">
            <v xml:space="preserve">Retenções Contratuais                            </v>
          </cell>
          <cell r="F661">
            <v>0</v>
          </cell>
          <cell r="G661">
            <v>30036.71</v>
          </cell>
          <cell r="H661">
            <v>30036.71</v>
          </cell>
          <cell r="I661">
            <v>0</v>
          </cell>
        </row>
        <row r="662">
          <cell r="A662" t="str">
            <v>2.1.1.13.01</v>
          </cell>
          <cell r="B662" t="str">
            <v>A</v>
          </cell>
          <cell r="C662">
            <v>2</v>
          </cell>
          <cell r="D662">
            <v>2562</v>
          </cell>
          <cell r="E662" t="str">
            <v xml:space="preserve">Intern. Marítima - Contrato nº 049/2015          </v>
          </cell>
          <cell r="F662">
            <v>0</v>
          </cell>
          <cell r="G662">
            <v>7365.68</v>
          </cell>
          <cell r="H662">
            <v>7365.68</v>
          </cell>
          <cell r="I662">
            <v>0</v>
          </cell>
        </row>
        <row r="663">
          <cell r="A663" t="str">
            <v>2.1.1.13.02</v>
          </cell>
          <cell r="B663" t="str">
            <v>A</v>
          </cell>
          <cell r="C663">
            <v>2</v>
          </cell>
          <cell r="D663">
            <v>2563</v>
          </cell>
          <cell r="E663" t="str">
            <v xml:space="preserve">Maxtec - Contrato nº 028/2016                    </v>
          </cell>
          <cell r="F663">
            <v>0</v>
          </cell>
          <cell r="G663">
            <v>13293.85</v>
          </cell>
          <cell r="H663">
            <v>13293.85</v>
          </cell>
          <cell r="I663">
            <v>0</v>
          </cell>
        </row>
        <row r="664">
          <cell r="A664" t="str">
            <v>2.1.1.13.03</v>
          </cell>
          <cell r="B664" t="str">
            <v>A</v>
          </cell>
          <cell r="C664">
            <v>2</v>
          </cell>
          <cell r="D664">
            <v>2976</v>
          </cell>
          <cell r="E664" t="str">
            <v xml:space="preserve">Nórcia Vigilância - Contrato nº 050/2018         </v>
          </cell>
          <cell r="F664">
            <v>0</v>
          </cell>
          <cell r="G664">
            <v>9377.18</v>
          </cell>
          <cell r="H664">
            <v>9377.18</v>
          </cell>
          <cell r="I664">
            <v>0</v>
          </cell>
        </row>
        <row r="665">
          <cell r="A665" t="str">
            <v>2.2</v>
          </cell>
          <cell r="B665" t="str">
            <v>S</v>
          </cell>
          <cell r="C665">
            <v>2</v>
          </cell>
          <cell r="D665">
            <v>726</v>
          </cell>
          <cell r="E665" t="str">
            <v xml:space="preserve">Passivo Não Circulante                           </v>
          </cell>
          <cell r="F665">
            <v>-441210177.66000003</v>
          </cell>
          <cell r="G665">
            <v>506747.27</v>
          </cell>
          <cell r="H665">
            <v>0</v>
          </cell>
          <cell r="I665">
            <v>-440703430.38999999</v>
          </cell>
        </row>
        <row r="666">
          <cell r="A666" t="str">
            <v>2.2.1</v>
          </cell>
          <cell r="B666" t="str">
            <v>S</v>
          </cell>
          <cell r="C666">
            <v>2</v>
          </cell>
          <cell r="D666">
            <v>727</v>
          </cell>
          <cell r="E666" t="str">
            <v xml:space="preserve">Exigível a Longo Prazo                           </v>
          </cell>
          <cell r="F666">
            <v>-441210177.66000003</v>
          </cell>
          <cell r="G666">
            <v>506747.27</v>
          </cell>
          <cell r="H666">
            <v>0</v>
          </cell>
          <cell r="I666">
            <v>-440703430.38999999</v>
          </cell>
        </row>
        <row r="667">
          <cell r="A667" t="str">
            <v>2.2.1.01</v>
          </cell>
          <cell r="B667" t="str">
            <v>S</v>
          </cell>
          <cell r="C667">
            <v>2</v>
          </cell>
          <cell r="D667">
            <v>728</v>
          </cell>
          <cell r="E667" t="str">
            <v xml:space="preserve">Convênios à Comprovar                            </v>
          </cell>
          <cell r="F667">
            <v>-336818954.05000001</v>
          </cell>
          <cell r="G667">
            <v>0</v>
          </cell>
          <cell r="H667">
            <v>0</v>
          </cell>
          <cell r="I667">
            <v>-336818954.05000001</v>
          </cell>
        </row>
        <row r="668">
          <cell r="A668" t="str">
            <v>2.2.1.01.01</v>
          </cell>
          <cell r="B668" t="str">
            <v>A</v>
          </cell>
          <cell r="C668">
            <v>2</v>
          </cell>
          <cell r="D668">
            <v>729</v>
          </cell>
          <cell r="E668" t="str">
            <v xml:space="preserve">Convênio DNIT/AQ/173/2003/00 - P                 </v>
          </cell>
          <cell r="F668">
            <v>-248773205.41999999</v>
          </cell>
          <cell r="G668">
            <v>0</v>
          </cell>
          <cell r="H668">
            <v>0</v>
          </cell>
          <cell r="I668">
            <v>-248773205.41999999</v>
          </cell>
        </row>
        <row r="669">
          <cell r="A669" t="str">
            <v>2.2.1.01.02</v>
          </cell>
          <cell r="B669" t="str">
            <v>A</v>
          </cell>
          <cell r="C669">
            <v>2</v>
          </cell>
          <cell r="D669">
            <v>730</v>
          </cell>
          <cell r="E669" t="str">
            <v xml:space="preserve">Convênio DNIT AQ 00.01.0226/2004 - P             </v>
          </cell>
          <cell r="F669">
            <v>-571251.17000000004</v>
          </cell>
          <cell r="G669">
            <v>0</v>
          </cell>
          <cell r="H669">
            <v>0</v>
          </cell>
          <cell r="I669">
            <v>-571251.17000000004</v>
          </cell>
        </row>
        <row r="670">
          <cell r="A670" t="str">
            <v>2.2.1.01.03</v>
          </cell>
          <cell r="B670" t="str">
            <v>A</v>
          </cell>
          <cell r="C670">
            <v>2</v>
          </cell>
          <cell r="D670">
            <v>731</v>
          </cell>
          <cell r="E670" t="str">
            <v xml:space="preserve">Convênio SEP/001/2007 - P                        </v>
          </cell>
          <cell r="F670">
            <v>-16207119.6</v>
          </cell>
          <cell r="G670">
            <v>0</v>
          </cell>
          <cell r="H670">
            <v>0</v>
          </cell>
          <cell r="I670">
            <v>-16207119.6</v>
          </cell>
        </row>
        <row r="671">
          <cell r="A671" t="str">
            <v>2.2.1.01.04</v>
          </cell>
          <cell r="B671" t="str">
            <v>A</v>
          </cell>
          <cell r="C671">
            <v>2</v>
          </cell>
          <cell r="D671">
            <v>1470</v>
          </cell>
          <cell r="E671" t="str">
            <v xml:space="preserve">Termo de Compromisso SEP/012/2011 - P            </v>
          </cell>
          <cell r="F671">
            <v>-40992348.109999999</v>
          </cell>
          <cell r="G671">
            <v>0</v>
          </cell>
          <cell r="H671">
            <v>0</v>
          </cell>
          <cell r="I671">
            <v>-40992348.109999999</v>
          </cell>
        </row>
        <row r="672">
          <cell r="A672" t="str">
            <v>2.2.1.01.05</v>
          </cell>
          <cell r="B672" t="str">
            <v>A</v>
          </cell>
          <cell r="C672">
            <v>2</v>
          </cell>
          <cell r="D672">
            <v>1964</v>
          </cell>
          <cell r="E672" t="str">
            <v xml:space="preserve">Termo de Compromisso SEP/04/2014 - P             </v>
          </cell>
          <cell r="F672">
            <v>-30275029.75</v>
          </cell>
          <cell r="G672">
            <v>0</v>
          </cell>
          <cell r="H672">
            <v>0</v>
          </cell>
          <cell r="I672">
            <v>-30275029.75</v>
          </cell>
        </row>
        <row r="673">
          <cell r="A673" t="str">
            <v>2.2.1.04</v>
          </cell>
          <cell r="B673" t="str">
            <v>S</v>
          </cell>
          <cell r="C673">
            <v>2</v>
          </cell>
          <cell r="D673">
            <v>1617</v>
          </cell>
          <cell r="E673" t="str">
            <v xml:space="preserve">Receita Diferida Longo Prazo                     </v>
          </cell>
          <cell r="F673">
            <v>-104391223.61</v>
          </cell>
          <cell r="G673">
            <v>506747.27</v>
          </cell>
          <cell r="H673">
            <v>0</v>
          </cell>
          <cell r="I673">
            <v>-103884476.34</v>
          </cell>
        </row>
        <row r="674">
          <cell r="A674" t="str">
            <v>2.2.1.04.01</v>
          </cell>
          <cell r="B674" t="str">
            <v>A</v>
          </cell>
          <cell r="C674">
            <v>2</v>
          </cell>
          <cell r="D674">
            <v>1618</v>
          </cell>
          <cell r="E674" t="str">
            <v xml:space="preserve">Rec. Dif. Projeto TEGRAM - LP                    </v>
          </cell>
          <cell r="F674">
            <v>-104391223.61</v>
          </cell>
          <cell r="G674">
            <v>506747.27</v>
          </cell>
          <cell r="H674">
            <v>0</v>
          </cell>
          <cell r="I674">
            <v>-103884476.34</v>
          </cell>
        </row>
        <row r="675">
          <cell r="A675" t="str">
            <v>2.3</v>
          </cell>
          <cell r="B675" t="str">
            <v>S</v>
          </cell>
          <cell r="C675">
            <v>2</v>
          </cell>
          <cell r="D675">
            <v>734</v>
          </cell>
          <cell r="E675" t="str">
            <v xml:space="preserve">Passivo de Compensação                           </v>
          </cell>
          <cell r="F675">
            <v>-88283872.469999999</v>
          </cell>
          <cell r="G675">
            <v>0</v>
          </cell>
          <cell r="H675">
            <v>0</v>
          </cell>
          <cell r="I675">
            <v>-88283872.469999999</v>
          </cell>
        </row>
        <row r="676">
          <cell r="A676" t="str">
            <v>2.3.1</v>
          </cell>
          <cell r="B676" t="str">
            <v>S</v>
          </cell>
          <cell r="C676">
            <v>2</v>
          </cell>
          <cell r="D676">
            <v>735</v>
          </cell>
          <cell r="E676" t="str">
            <v xml:space="preserve">Convênio Estado/União                            </v>
          </cell>
          <cell r="F676">
            <v>-88283872.469999999</v>
          </cell>
          <cell r="G676">
            <v>0</v>
          </cell>
          <cell r="H676">
            <v>0</v>
          </cell>
          <cell r="I676">
            <v>-88283872.469999999</v>
          </cell>
        </row>
        <row r="677">
          <cell r="A677" t="str">
            <v>2.3.1.01</v>
          </cell>
          <cell r="B677" t="str">
            <v>S</v>
          </cell>
          <cell r="C677">
            <v>2</v>
          </cell>
          <cell r="D677">
            <v>736</v>
          </cell>
          <cell r="E677" t="str">
            <v xml:space="preserve">Bens Oriundos da Codomar                         </v>
          </cell>
          <cell r="F677">
            <v>-88283872.469999999</v>
          </cell>
          <cell r="G677">
            <v>0</v>
          </cell>
          <cell r="H677">
            <v>0</v>
          </cell>
          <cell r="I677">
            <v>-88283872.469999999</v>
          </cell>
        </row>
        <row r="678">
          <cell r="A678" t="str">
            <v>2.3.1.01.01</v>
          </cell>
          <cell r="B678" t="str">
            <v>A</v>
          </cell>
          <cell r="C678">
            <v>2</v>
          </cell>
          <cell r="D678">
            <v>737</v>
          </cell>
          <cell r="E678" t="str">
            <v xml:space="preserve">Bens Móveis                                      </v>
          </cell>
          <cell r="F678">
            <v>-1588934.94</v>
          </cell>
          <cell r="G678">
            <v>0</v>
          </cell>
          <cell r="H678">
            <v>0</v>
          </cell>
          <cell r="I678">
            <v>-1588934.94</v>
          </cell>
        </row>
        <row r="679">
          <cell r="A679" t="str">
            <v>2.3.1.01.02</v>
          </cell>
          <cell r="B679" t="str">
            <v>A</v>
          </cell>
          <cell r="C679">
            <v>2</v>
          </cell>
          <cell r="D679">
            <v>738</v>
          </cell>
          <cell r="E679" t="str">
            <v xml:space="preserve">Bens Imóveis                                     </v>
          </cell>
          <cell r="F679">
            <v>-86694937.530000001</v>
          </cell>
          <cell r="G679">
            <v>0</v>
          </cell>
          <cell r="H679">
            <v>0</v>
          </cell>
          <cell r="I679">
            <v>-86694937.530000001</v>
          </cell>
        </row>
        <row r="680">
          <cell r="A680" t="str">
            <v>2.4</v>
          </cell>
          <cell r="B680" t="str">
            <v>S</v>
          </cell>
          <cell r="C680">
            <v>2</v>
          </cell>
          <cell r="D680">
            <v>739</v>
          </cell>
          <cell r="E680" t="str">
            <v xml:space="preserve">Patrimônio Líquido                               </v>
          </cell>
          <cell r="F680">
            <v>-318132209.54000002</v>
          </cell>
          <cell r="G680">
            <v>459589402.61000001</v>
          </cell>
          <cell r="H680">
            <v>536714177.02999997</v>
          </cell>
          <cell r="I680">
            <v>-395256983.95999998</v>
          </cell>
        </row>
        <row r="681">
          <cell r="A681" t="str">
            <v>2.4.1</v>
          </cell>
          <cell r="B681" t="str">
            <v>S</v>
          </cell>
          <cell r="C681">
            <v>2</v>
          </cell>
          <cell r="D681">
            <v>740</v>
          </cell>
          <cell r="E681" t="str">
            <v xml:space="preserve">Capital Realizado                                </v>
          </cell>
          <cell r="F681">
            <v>-254589402.61000001</v>
          </cell>
          <cell r="G681">
            <v>459589402.61000001</v>
          </cell>
          <cell r="H681">
            <v>536714177.02999997</v>
          </cell>
          <cell r="I681">
            <v>-331714177.02999997</v>
          </cell>
        </row>
        <row r="682">
          <cell r="A682" t="str">
            <v>2.4.1.01</v>
          </cell>
          <cell r="B682" t="str">
            <v>A</v>
          </cell>
          <cell r="C682">
            <v>2</v>
          </cell>
          <cell r="D682">
            <v>741</v>
          </cell>
          <cell r="E682" t="str">
            <v xml:space="preserve">Capital Integralizado                            </v>
          </cell>
          <cell r="F682">
            <v>-254589402.61000001</v>
          </cell>
          <cell r="G682">
            <v>254589402.61000001</v>
          </cell>
          <cell r="H682">
            <v>0</v>
          </cell>
          <cell r="I682">
            <v>0</v>
          </cell>
        </row>
        <row r="683">
          <cell r="A683" t="str">
            <v>2.4.1.02</v>
          </cell>
          <cell r="B683" t="str">
            <v>A</v>
          </cell>
          <cell r="C683">
            <v>2</v>
          </cell>
          <cell r="D683">
            <v>3829</v>
          </cell>
          <cell r="E683" t="str">
            <v xml:space="preserve">Capital Subscrito                                </v>
          </cell>
          <cell r="F683">
            <v>0</v>
          </cell>
          <cell r="G683">
            <v>200000000</v>
          </cell>
          <cell r="H683">
            <v>536714177.02999997</v>
          </cell>
          <cell r="I683">
            <v>-336714177.02999997</v>
          </cell>
        </row>
        <row r="684">
          <cell r="A684" t="str">
            <v>2.4.1.03</v>
          </cell>
          <cell r="B684" t="str">
            <v>A</v>
          </cell>
          <cell r="C684">
            <v>2</v>
          </cell>
          <cell r="D684">
            <v>3830</v>
          </cell>
          <cell r="E684" t="str">
            <v xml:space="preserve">Capital à Integralizar                           </v>
          </cell>
          <cell r="F684">
            <v>0</v>
          </cell>
          <cell r="G684">
            <v>5000000</v>
          </cell>
          <cell r="H684">
            <v>0</v>
          </cell>
          <cell r="I684">
            <v>5000000</v>
          </cell>
        </row>
        <row r="685">
          <cell r="A685" t="str">
            <v>2.4.2</v>
          </cell>
          <cell r="B685" t="str">
            <v>S</v>
          </cell>
          <cell r="C685">
            <v>2</v>
          </cell>
          <cell r="D685">
            <v>742</v>
          </cell>
          <cell r="E685" t="str">
            <v xml:space="preserve">Reservas                                         </v>
          </cell>
          <cell r="F685">
            <v>-63542806.93</v>
          </cell>
          <cell r="G685">
            <v>0</v>
          </cell>
          <cell r="H685">
            <v>0</v>
          </cell>
          <cell r="I685">
            <v>-63542806.93</v>
          </cell>
        </row>
        <row r="686">
          <cell r="A686" t="str">
            <v>2.4.2.02</v>
          </cell>
          <cell r="B686" t="str">
            <v>S</v>
          </cell>
          <cell r="C686">
            <v>2</v>
          </cell>
          <cell r="D686">
            <v>744</v>
          </cell>
          <cell r="E686" t="str">
            <v xml:space="preserve">Reservas de Lucros                               </v>
          </cell>
          <cell r="F686">
            <v>-63542806.93</v>
          </cell>
          <cell r="G686">
            <v>0</v>
          </cell>
          <cell r="H686">
            <v>0</v>
          </cell>
          <cell r="I686">
            <v>-63542806.93</v>
          </cell>
        </row>
        <row r="687">
          <cell r="A687" t="str">
            <v>2.4.2.02.01</v>
          </cell>
          <cell r="B687" t="str">
            <v>A</v>
          </cell>
          <cell r="C687">
            <v>2</v>
          </cell>
          <cell r="D687">
            <v>745</v>
          </cell>
          <cell r="E687" t="str">
            <v xml:space="preserve">Redução IRPJ - ADENE                             </v>
          </cell>
          <cell r="F687">
            <v>-9235664.8699999992</v>
          </cell>
          <cell r="G687">
            <v>0</v>
          </cell>
          <cell r="H687">
            <v>0</v>
          </cell>
          <cell r="I687">
            <v>-9235664.8699999992</v>
          </cell>
        </row>
        <row r="688">
          <cell r="A688" t="str">
            <v>2.4.2.02.02</v>
          </cell>
          <cell r="B688" t="str">
            <v>A</v>
          </cell>
          <cell r="C688">
            <v>2</v>
          </cell>
          <cell r="D688">
            <v>746</v>
          </cell>
          <cell r="E688" t="str">
            <v xml:space="preserve">Reserva Legal                                    </v>
          </cell>
          <cell r="F688">
            <v>-14522091.77</v>
          </cell>
          <cell r="G688">
            <v>0</v>
          </cell>
          <cell r="H688">
            <v>0</v>
          </cell>
          <cell r="I688">
            <v>-14522091.77</v>
          </cell>
        </row>
        <row r="689">
          <cell r="A689" t="str">
            <v>2.4.2.02.03</v>
          </cell>
          <cell r="B689" t="str">
            <v>A</v>
          </cell>
          <cell r="C689">
            <v>2</v>
          </cell>
          <cell r="D689">
            <v>747</v>
          </cell>
          <cell r="E689" t="str">
            <v xml:space="preserve">Reserva de Lucros a Realizar                     </v>
          </cell>
          <cell r="F689">
            <v>-39785050.289999999</v>
          </cell>
          <cell r="G689">
            <v>0</v>
          </cell>
          <cell r="H689">
            <v>0</v>
          </cell>
          <cell r="I689">
            <v>-39785050.289999999</v>
          </cell>
        </row>
        <row r="690">
          <cell r="A690">
            <v>3</v>
          </cell>
          <cell r="B690" t="str">
            <v>S</v>
          </cell>
          <cell r="C690">
            <v>3</v>
          </cell>
          <cell r="D690">
            <v>760</v>
          </cell>
          <cell r="E690" t="str">
            <v xml:space="preserve">RESULTADO DO EXERCÍCIO                           </v>
          </cell>
          <cell r="F690">
            <v>-60801668.229999997</v>
          </cell>
          <cell r="G690">
            <v>16407443.380000001</v>
          </cell>
          <cell r="H690">
            <v>17393479.800000001</v>
          </cell>
          <cell r="I690">
            <v>-61787704.649999999</v>
          </cell>
        </row>
        <row r="691">
          <cell r="A691" t="str">
            <v>3.1</v>
          </cell>
          <cell r="B691" t="str">
            <v>S</v>
          </cell>
          <cell r="C691">
            <v>3</v>
          </cell>
          <cell r="D691">
            <v>761</v>
          </cell>
          <cell r="E691" t="str">
            <v xml:space="preserve">Receita                                          </v>
          </cell>
          <cell r="F691">
            <v>-190287455.61000001</v>
          </cell>
          <cell r="G691">
            <v>1980187.75</v>
          </cell>
          <cell r="H691">
            <v>16038807.84</v>
          </cell>
          <cell r="I691">
            <v>-204346075.69999999</v>
          </cell>
        </row>
        <row r="692">
          <cell r="A692" t="str">
            <v>3.1.1</v>
          </cell>
          <cell r="B692" t="str">
            <v>S</v>
          </cell>
          <cell r="C692">
            <v>3</v>
          </cell>
          <cell r="D692">
            <v>762</v>
          </cell>
          <cell r="E692" t="str">
            <v xml:space="preserve">Receita Operacional                              </v>
          </cell>
          <cell r="F692">
            <v>-217177229.34</v>
          </cell>
          <cell r="G692">
            <v>0</v>
          </cell>
          <cell r="H692">
            <v>16038807.84</v>
          </cell>
          <cell r="I692">
            <v>-233216037.18000001</v>
          </cell>
        </row>
        <row r="693">
          <cell r="A693" t="str">
            <v>3.1.1.01</v>
          </cell>
          <cell r="B693" t="str">
            <v>S</v>
          </cell>
          <cell r="C693">
            <v>3</v>
          </cell>
          <cell r="D693">
            <v>763</v>
          </cell>
          <cell r="E693" t="str">
            <v xml:space="preserve">Tarifas                                          </v>
          </cell>
          <cell r="F693">
            <v>-161246381.24000001</v>
          </cell>
          <cell r="G693">
            <v>0</v>
          </cell>
          <cell r="H693">
            <v>11408022.630000001</v>
          </cell>
          <cell r="I693">
            <v>-172654403.87</v>
          </cell>
        </row>
        <row r="694">
          <cell r="A694" t="str">
            <v>3.1.1.01.01</v>
          </cell>
          <cell r="B694" t="str">
            <v>A</v>
          </cell>
          <cell r="C694">
            <v>3</v>
          </cell>
          <cell r="D694">
            <v>764</v>
          </cell>
          <cell r="E694" t="str">
            <v xml:space="preserve">Tarifa I                                         </v>
          </cell>
          <cell r="F694">
            <v>-52875570.439999998</v>
          </cell>
          <cell r="G694">
            <v>0</v>
          </cell>
          <cell r="H694">
            <v>3893430.53</v>
          </cell>
          <cell r="I694">
            <v>-56769000.969999999</v>
          </cell>
        </row>
        <row r="695">
          <cell r="A695" t="str">
            <v>3.1.1.01.02</v>
          </cell>
          <cell r="B695" t="str">
            <v>A</v>
          </cell>
          <cell r="C695">
            <v>3</v>
          </cell>
          <cell r="D695">
            <v>765</v>
          </cell>
          <cell r="E695" t="str">
            <v xml:space="preserve">Tarifa II                                        </v>
          </cell>
          <cell r="F695">
            <v>-3250655.47</v>
          </cell>
          <cell r="G695">
            <v>0</v>
          </cell>
          <cell r="H695">
            <v>285913.92</v>
          </cell>
          <cell r="I695">
            <v>-3536569.39</v>
          </cell>
        </row>
        <row r="696">
          <cell r="A696" t="str">
            <v>3.1.1.01.03</v>
          </cell>
          <cell r="B696" t="str">
            <v>A</v>
          </cell>
          <cell r="C696">
            <v>3</v>
          </cell>
          <cell r="D696">
            <v>766</v>
          </cell>
          <cell r="E696" t="str">
            <v xml:space="preserve">Tarifa III                                       </v>
          </cell>
          <cell r="F696">
            <v>-74887000.290000007</v>
          </cell>
          <cell r="G696">
            <v>0</v>
          </cell>
          <cell r="H696">
            <v>5473389.7000000002</v>
          </cell>
          <cell r="I696">
            <v>-80360389.989999995</v>
          </cell>
        </row>
        <row r="697">
          <cell r="A697" t="str">
            <v>3.1.1.01.05</v>
          </cell>
          <cell r="B697" t="str">
            <v>A</v>
          </cell>
          <cell r="C697">
            <v>3</v>
          </cell>
          <cell r="D697">
            <v>768</v>
          </cell>
          <cell r="E697" t="str">
            <v xml:space="preserve">Tarifa V                                         </v>
          </cell>
          <cell r="F697">
            <v>-1732300.01</v>
          </cell>
          <cell r="G697">
            <v>0</v>
          </cell>
          <cell r="H697">
            <v>6476.3</v>
          </cell>
          <cell r="I697">
            <v>-1738776.31</v>
          </cell>
        </row>
        <row r="698">
          <cell r="A698" t="str">
            <v>3.1.1.01.07</v>
          </cell>
          <cell r="B698" t="str">
            <v>A</v>
          </cell>
          <cell r="C698">
            <v>3</v>
          </cell>
          <cell r="D698">
            <v>770</v>
          </cell>
          <cell r="E698" t="str">
            <v xml:space="preserve">Tarifa VII                                       </v>
          </cell>
          <cell r="F698">
            <v>-2758948.91</v>
          </cell>
          <cell r="G698">
            <v>0</v>
          </cell>
          <cell r="H698">
            <v>230759.33</v>
          </cell>
          <cell r="I698">
            <v>-2989708.24</v>
          </cell>
        </row>
        <row r="699">
          <cell r="A699" t="str">
            <v>3.1.1.01.09</v>
          </cell>
          <cell r="B699" t="str">
            <v>A</v>
          </cell>
          <cell r="C699">
            <v>3</v>
          </cell>
          <cell r="D699">
            <v>772</v>
          </cell>
          <cell r="E699" t="str">
            <v xml:space="preserve">Tarifa VIII Abicagem                             </v>
          </cell>
          <cell r="F699">
            <v>-513096.06</v>
          </cell>
          <cell r="G699">
            <v>0</v>
          </cell>
          <cell r="H699">
            <v>41988.88</v>
          </cell>
          <cell r="I699">
            <v>-555084.93999999994</v>
          </cell>
        </row>
        <row r="700">
          <cell r="A700" t="str">
            <v>3.1.1.01.10</v>
          </cell>
          <cell r="B700" t="str">
            <v>A</v>
          </cell>
          <cell r="C700">
            <v>3</v>
          </cell>
          <cell r="D700">
            <v>773</v>
          </cell>
          <cell r="E700" t="str">
            <v xml:space="preserve">Tarifa IX                                        </v>
          </cell>
          <cell r="F700">
            <v>-25228810.059999999</v>
          </cell>
          <cell r="G700">
            <v>0</v>
          </cell>
          <cell r="H700">
            <v>1476063.97</v>
          </cell>
          <cell r="I700">
            <v>-26704874.030000001</v>
          </cell>
        </row>
        <row r="701">
          <cell r="A701" t="str">
            <v>3.1.1.02</v>
          </cell>
          <cell r="B701" t="str">
            <v>S</v>
          </cell>
          <cell r="C701">
            <v>3</v>
          </cell>
          <cell r="D701">
            <v>774</v>
          </cell>
          <cell r="E701" t="str">
            <v xml:space="preserve">Outras Receitas Operacionais                     </v>
          </cell>
          <cell r="F701">
            <v>-55930848.100000001</v>
          </cell>
          <cell r="G701">
            <v>0</v>
          </cell>
          <cell r="H701">
            <v>4630785.21</v>
          </cell>
          <cell r="I701">
            <v>-60561633.310000002</v>
          </cell>
        </row>
        <row r="702">
          <cell r="A702" t="str">
            <v>3.1.1.02.01</v>
          </cell>
          <cell r="B702" t="str">
            <v>A</v>
          </cell>
          <cell r="C702">
            <v>3</v>
          </cell>
          <cell r="D702">
            <v>775</v>
          </cell>
          <cell r="E702" t="str">
            <v xml:space="preserve">Arrendamento - Tarifa X                          </v>
          </cell>
          <cell r="F702">
            <v>-29668267.609999999</v>
          </cell>
          <cell r="G702">
            <v>0</v>
          </cell>
          <cell r="H702">
            <v>2726811.05</v>
          </cell>
          <cell r="I702">
            <v>-32395078.66</v>
          </cell>
        </row>
        <row r="703">
          <cell r="A703" t="str">
            <v>3.1.1.02.04</v>
          </cell>
          <cell r="B703" t="str">
            <v>A</v>
          </cell>
          <cell r="C703">
            <v>3</v>
          </cell>
          <cell r="D703">
            <v>778</v>
          </cell>
          <cell r="E703" t="str">
            <v xml:space="preserve">Receitas Eventuais                               </v>
          </cell>
          <cell r="F703">
            <v>-1956501.32</v>
          </cell>
          <cell r="G703">
            <v>0</v>
          </cell>
          <cell r="H703">
            <v>159.5</v>
          </cell>
          <cell r="I703">
            <v>-1956660.82</v>
          </cell>
        </row>
        <row r="704">
          <cell r="A704" t="str">
            <v>3.1.1.02.05</v>
          </cell>
          <cell r="B704" t="str">
            <v>A</v>
          </cell>
          <cell r="C704">
            <v>3</v>
          </cell>
          <cell r="D704">
            <v>1406</v>
          </cell>
          <cell r="E704" t="str">
            <v xml:space="preserve">Arrendamento TEGRAM - Op. Negócios               </v>
          </cell>
          <cell r="F704">
            <v>-5292075.3600000003</v>
          </cell>
          <cell r="G704">
            <v>0</v>
          </cell>
          <cell r="H704">
            <v>481097.76</v>
          </cell>
          <cell r="I704">
            <v>-5773173.1200000001</v>
          </cell>
        </row>
        <row r="705">
          <cell r="A705" t="str">
            <v>3.1.1.02.06</v>
          </cell>
          <cell r="B705" t="str">
            <v>A</v>
          </cell>
          <cell r="C705">
            <v>3</v>
          </cell>
          <cell r="D705">
            <v>1407</v>
          </cell>
          <cell r="E705" t="str">
            <v xml:space="preserve">Arrendamento TEGRAM - Downpayment                </v>
          </cell>
          <cell r="F705">
            <v>-282144.61</v>
          </cell>
          <cell r="G705">
            <v>0</v>
          </cell>
          <cell r="H705">
            <v>25649.51</v>
          </cell>
          <cell r="I705">
            <v>-307794.12</v>
          </cell>
        </row>
        <row r="706">
          <cell r="A706" t="str">
            <v>3.1.1.02.07</v>
          </cell>
          <cell r="B706" t="str">
            <v>A</v>
          </cell>
          <cell r="C706">
            <v>3</v>
          </cell>
          <cell r="D706">
            <v>1474</v>
          </cell>
          <cell r="E706" t="str">
            <v xml:space="preserve">Arrendamento - Outorga Variavel                  </v>
          </cell>
          <cell r="F706">
            <v>-18731859.199999999</v>
          </cell>
          <cell r="G706">
            <v>0</v>
          </cell>
          <cell r="H706">
            <v>1397067.39</v>
          </cell>
          <cell r="I706">
            <v>-20128926.59</v>
          </cell>
        </row>
        <row r="707">
          <cell r="A707" t="str">
            <v>3.1.2</v>
          </cell>
          <cell r="B707" t="str">
            <v>S</v>
          </cell>
          <cell r="C707">
            <v>3</v>
          </cell>
          <cell r="D707">
            <v>779</v>
          </cell>
          <cell r="E707" t="str">
            <v xml:space="preserve">(-) Deduções da Receita Bruta                    </v>
          </cell>
          <cell r="F707">
            <v>26889773.73</v>
          </cell>
          <cell r="G707">
            <v>1980187.75</v>
          </cell>
          <cell r="H707">
            <v>0</v>
          </cell>
          <cell r="I707">
            <v>28869961.48</v>
          </cell>
        </row>
        <row r="708">
          <cell r="A708" t="str">
            <v>3.1.2.01</v>
          </cell>
          <cell r="B708" t="str">
            <v>S</v>
          </cell>
          <cell r="C708">
            <v>3</v>
          </cell>
          <cell r="D708">
            <v>780</v>
          </cell>
          <cell r="E708" t="str">
            <v xml:space="preserve">Impostos s/ Faturamento                          </v>
          </cell>
          <cell r="F708">
            <v>26889773.73</v>
          </cell>
          <cell r="G708">
            <v>1980187.75</v>
          </cell>
          <cell r="H708">
            <v>0</v>
          </cell>
          <cell r="I708">
            <v>28869961.48</v>
          </cell>
        </row>
        <row r="709">
          <cell r="A709" t="str">
            <v>3.1.2.01.01</v>
          </cell>
          <cell r="B709" t="str">
            <v>A</v>
          </cell>
          <cell r="C709">
            <v>3</v>
          </cell>
          <cell r="D709">
            <v>781</v>
          </cell>
          <cell r="E709" t="str">
            <v xml:space="preserve">PIS/PASEP                                        </v>
          </cell>
          <cell r="F709">
            <v>3583424.29</v>
          </cell>
          <cell r="G709">
            <v>264640.33</v>
          </cell>
          <cell r="H709">
            <v>0</v>
          </cell>
          <cell r="I709">
            <v>3848064.62</v>
          </cell>
        </row>
        <row r="710">
          <cell r="A710" t="str">
            <v>3.1.2.01.02</v>
          </cell>
          <cell r="B710" t="str">
            <v>A</v>
          </cell>
          <cell r="C710">
            <v>3</v>
          </cell>
          <cell r="D710">
            <v>782</v>
          </cell>
          <cell r="E710" t="str">
            <v xml:space="preserve">COFINS                                           </v>
          </cell>
          <cell r="F710">
            <v>16505469.42</v>
          </cell>
          <cell r="G710">
            <v>1218949.3999999999</v>
          </cell>
          <cell r="H710">
            <v>0</v>
          </cell>
          <cell r="I710">
            <v>17724418.82</v>
          </cell>
        </row>
        <row r="711">
          <cell r="A711" t="str">
            <v>3.1.2.01.03</v>
          </cell>
          <cell r="B711" t="str">
            <v>A</v>
          </cell>
          <cell r="C711">
            <v>3</v>
          </cell>
          <cell r="D711">
            <v>783</v>
          </cell>
          <cell r="E711" t="str">
            <v xml:space="preserve">ISS                                              </v>
          </cell>
          <cell r="F711">
            <v>6800880.0199999996</v>
          </cell>
          <cell r="G711">
            <v>496598.02</v>
          </cell>
          <cell r="H711">
            <v>0</v>
          </cell>
          <cell r="I711">
            <v>7297478.04</v>
          </cell>
        </row>
        <row r="712">
          <cell r="A712" t="str">
            <v>3.2</v>
          </cell>
          <cell r="B712" t="str">
            <v>S</v>
          </cell>
          <cell r="C712">
            <v>3</v>
          </cell>
          <cell r="D712">
            <v>787</v>
          </cell>
          <cell r="E712" t="str">
            <v xml:space="preserve">Custos e Despesas                                </v>
          </cell>
          <cell r="F712">
            <v>129485787.38</v>
          </cell>
          <cell r="G712">
            <v>14427255.630000001</v>
          </cell>
          <cell r="H712">
            <v>1354671.96</v>
          </cell>
          <cell r="I712">
            <v>142558371.05000001</v>
          </cell>
        </row>
        <row r="713">
          <cell r="A713" t="str">
            <v>3.2.1</v>
          </cell>
          <cell r="B713" t="str">
            <v>S</v>
          </cell>
          <cell r="C713">
            <v>3</v>
          </cell>
          <cell r="D713">
            <v>788</v>
          </cell>
          <cell r="E713" t="str">
            <v xml:space="preserve">Custos Operacionais                              </v>
          </cell>
          <cell r="F713">
            <v>48932200.189999998</v>
          </cell>
          <cell r="G713">
            <v>5499600.4199999999</v>
          </cell>
          <cell r="H713">
            <v>379411.29</v>
          </cell>
          <cell r="I713">
            <v>54052389.32</v>
          </cell>
        </row>
        <row r="714">
          <cell r="A714" t="str">
            <v>3.2.1.01</v>
          </cell>
          <cell r="B714" t="str">
            <v>S</v>
          </cell>
          <cell r="C714">
            <v>3</v>
          </cell>
          <cell r="D714">
            <v>789</v>
          </cell>
          <cell r="E714" t="str">
            <v xml:space="preserve">Custos com Pessoal                               </v>
          </cell>
          <cell r="F714">
            <v>19258231.649999999</v>
          </cell>
          <cell r="G714">
            <v>1856650.03</v>
          </cell>
          <cell r="H714">
            <v>255530.37</v>
          </cell>
          <cell r="I714">
            <v>20859351.309999999</v>
          </cell>
        </row>
        <row r="715">
          <cell r="A715" t="str">
            <v>3.2.1.01.01</v>
          </cell>
          <cell r="B715" t="str">
            <v>S</v>
          </cell>
          <cell r="C715">
            <v>3</v>
          </cell>
          <cell r="D715">
            <v>790</v>
          </cell>
          <cell r="E715" t="str">
            <v xml:space="preserve">Custos com Remuner. e Vantagens                  </v>
          </cell>
          <cell r="F715">
            <v>9726296.6899999995</v>
          </cell>
          <cell r="G715">
            <v>931289.49</v>
          </cell>
          <cell r="H715">
            <v>31281.88</v>
          </cell>
          <cell r="I715">
            <v>10626304.300000001</v>
          </cell>
        </row>
        <row r="716">
          <cell r="A716" t="str">
            <v>3.2.1.01.01.0001</v>
          </cell>
          <cell r="B716" t="str">
            <v>A</v>
          </cell>
          <cell r="C716">
            <v>3</v>
          </cell>
          <cell r="D716">
            <v>791</v>
          </cell>
          <cell r="E716" t="str">
            <v xml:space="preserve">Salários                                         </v>
          </cell>
          <cell r="F716">
            <v>5045644.4000000004</v>
          </cell>
          <cell r="G716">
            <v>449419.88</v>
          </cell>
          <cell r="H716">
            <v>0</v>
          </cell>
          <cell r="I716">
            <v>5495064.2800000003</v>
          </cell>
        </row>
        <row r="717">
          <cell r="A717" t="str">
            <v>3.2.1.01.01.0002</v>
          </cell>
          <cell r="B717" t="str">
            <v>A</v>
          </cell>
          <cell r="C717">
            <v>3</v>
          </cell>
          <cell r="D717">
            <v>792</v>
          </cell>
          <cell r="E717" t="str">
            <v xml:space="preserve">Férias                                           </v>
          </cell>
          <cell r="F717">
            <v>1098306.24</v>
          </cell>
          <cell r="G717">
            <v>98317.34</v>
          </cell>
          <cell r="H717">
            <v>0</v>
          </cell>
          <cell r="I717">
            <v>1196623.58</v>
          </cell>
        </row>
        <row r="718">
          <cell r="A718" t="str">
            <v>3.2.1.01.01.0003</v>
          </cell>
          <cell r="B718" t="str">
            <v>A</v>
          </cell>
          <cell r="C718">
            <v>3</v>
          </cell>
          <cell r="D718">
            <v>793</v>
          </cell>
          <cell r="E718" t="str">
            <v xml:space="preserve">13º Salários                                     </v>
          </cell>
          <cell r="F718">
            <v>742449.82</v>
          </cell>
          <cell r="G718">
            <v>69318.77</v>
          </cell>
          <cell r="H718">
            <v>0</v>
          </cell>
          <cell r="I718">
            <v>811768.59</v>
          </cell>
        </row>
        <row r="719">
          <cell r="A719" t="str">
            <v>3.2.1.01.01.0004</v>
          </cell>
          <cell r="B719" t="str">
            <v>A</v>
          </cell>
          <cell r="C719">
            <v>3</v>
          </cell>
          <cell r="D719">
            <v>794</v>
          </cell>
          <cell r="E719" t="str">
            <v xml:space="preserve">Diárias - Negócios                               </v>
          </cell>
          <cell r="F719">
            <v>67760.320000000007</v>
          </cell>
          <cell r="G719">
            <v>0</v>
          </cell>
          <cell r="H719">
            <v>0</v>
          </cell>
          <cell r="I719">
            <v>67760.320000000007</v>
          </cell>
        </row>
        <row r="720">
          <cell r="A720" t="str">
            <v>3.2.1.01.01.0005</v>
          </cell>
          <cell r="B720" t="str">
            <v>A</v>
          </cell>
          <cell r="C720">
            <v>3</v>
          </cell>
          <cell r="D720">
            <v>795</v>
          </cell>
          <cell r="E720" t="str">
            <v xml:space="preserve">Adicional tempo de Serviços                      </v>
          </cell>
          <cell r="F720">
            <v>173969.94</v>
          </cell>
          <cell r="G720">
            <v>15145.31</v>
          </cell>
          <cell r="H720">
            <v>0</v>
          </cell>
          <cell r="I720">
            <v>189115.25</v>
          </cell>
        </row>
        <row r="721">
          <cell r="A721" t="str">
            <v>3.2.1.01.01.0006</v>
          </cell>
          <cell r="B721" t="str">
            <v>A</v>
          </cell>
          <cell r="C721">
            <v>3</v>
          </cell>
          <cell r="D721">
            <v>796</v>
          </cell>
          <cell r="E721" t="str">
            <v xml:space="preserve">Adicional de Risco                               </v>
          </cell>
          <cell r="F721">
            <v>2028672.18</v>
          </cell>
          <cell r="G721">
            <v>180897.68</v>
          </cell>
          <cell r="H721">
            <v>0</v>
          </cell>
          <cell r="I721">
            <v>2209569.86</v>
          </cell>
        </row>
        <row r="722">
          <cell r="A722" t="str">
            <v>3.2.1.01.01.0007</v>
          </cell>
          <cell r="B722" t="str">
            <v>A</v>
          </cell>
          <cell r="C722">
            <v>3</v>
          </cell>
          <cell r="D722">
            <v>797</v>
          </cell>
          <cell r="E722" t="str">
            <v xml:space="preserve">Grat. Serviços Extraordinarios                   </v>
          </cell>
          <cell r="F722">
            <v>143749.66</v>
          </cell>
          <cell r="G722">
            <v>12862.85</v>
          </cell>
          <cell r="H722">
            <v>0</v>
          </cell>
          <cell r="I722">
            <v>156612.51</v>
          </cell>
        </row>
        <row r="723">
          <cell r="A723" t="str">
            <v>3.2.1.01.01.0009</v>
          </cell>
          <cell r="B723" t="str">
            <v>A</v>
          </cell>
          <cell r="C723">
            <v>3</v>
          </cell>
          <cell r="D723">
            <v>799</v>
          </cell>
          <cell r="E723" t="str">
            <v xml:space="preserve">Abono Pecuniário                                 </v>
          </cell>
          <cell r="F723">
            <v>236950.61</v>
          </cell>
          <cell r="G723">
            <v>29902.85</v>
          </cell>
          <cell r="H723">
            <v>0</v>
          </cell>
          <cell r="I723">
            <v>266853.46000000002</v>
          </cell>
        </row>
        <row r="724">
          <cell r="A724" t="str">
            <v>3.2.1.01.01.0010</v>
          </cell>
          <cell r="B724" t="str">
            <v>A</v>
          </cell>
          <cell r="C724">
            <v>3</v>
          </cell>
          <cell r="D724">
            <v>800</v>
          </cell>
          <cell r="E724" t="str">
            <v xml:space="preserve">Adicional Noturno                                </v>
          </cell>
          <cell r="F724">
            <v>244092.78</v>
          </cell>
          <cell r="G724">
            <v>31574.14</v>
          </cell>
          <cell r="H724">
            <v>0</v>
          </cell>
          <cell r="I724">
            <v>275666.92</v>
          </cell>
        </row>
        <row r="725">
          <cell r="A725" t="str">
            <v>3.2.1.01.01.0011</v>
          </cell>
          <cell r="B725" t="str">
            <v>A</v>
          </cell>
          <cell r="C725">
            <v>3</v>
          </cell>
          <cell r="D725">
            <v>801</v>
          </cell>
          <cell r="E725" t="str">
            <v xml:space="preserve">Função Grat. Incorporada                         </v>
          </cell>
          <cell r="F725">
            <v>52826.31</v>
          </cell>
          <cell r="G725">
            <v>5152.92</v>
          </cell>
          <cell r="H725">
            <v>0</v>
          </cell>
          <cell r="I725">
            <v>57979.23</v>
          </cell>
        </row>
        <row r="726">
          <cell r="A726" t="str">
            <v>3.2.1.01.01.0012</v>
          </cell>
          <cell r="B726" t="str">
            <v>A</v>
          </cell>
          <cell r="C726">
            <v>3</v>
          </cell>
          <cell r="D726">
            <v>802</v>
          </cell>
          <cell r="E726" t="str">
            <v xml:space="preserve">Hora Extra                                       </v>
          </cell>
          <cell r="F726">
            <v>20275.98</v>
          </cell>
          <cell r="G726">
            <v>29303.8</v>
          </cell>
          <cell r="H726">
            <v>0</v>
          </cell>
          <cell r="I726">
            <v>49579.78</v>
          </cell>
        </row>
        <row r="727">
          <cell r="A727" t="str">
            <v>3.2.1.01.01.0014</v>
          </cell>
          <cell r="B727" t="str">
            <v>A</v>
          </cell>
          <cell r="C727">
            <v>3</v>
          </cell>
          <cell r="D727">
            <v>1128</v>
          </cell>
          <cell r="E727" t="str">
            <v xml:space="preserve">Diárias - Treinamento                            </v>
          </cell>
          <cell r="F727">
            <v>29652.21</v>
          </cell>
          <cell r="G727">
            <v>0</v>
          </cell>
          <cell r="H727">
            <v>0</v>
          </cell>
          <cell r="I727">
            <v>29652.21</v>
          </cell>
        </row>
        <row r="728">
          <cell r="A728" t="str">
            <v>3.2.1.01.01.0015</v>
          </cell>
          <cell r="B728" t="str">
            <v>A</v>
          </cell>
          <cell r="C728">
            <v>3</v>
          </cell>
          <cell r="D728">
            <v>1285</v>
          </cell>
          <cell r="E728" t="str">
            <v xml:space="preserve">Auxílio Dependente Especial                      </v>
          </cell>
          <cell r="F728">
            <v>48254</v>
          </cell>
          <cell r="G728">
            <v>3816</v>
          </cell>
          <cell r="H728">
            <v>0</v>
          </cell>
          <cell r="I728">
            <v>52070</v>
          </cell>
        </row>
        <row r="729">
          <cell r="A729" t="str">
            <v>3.2.1.01.01.0016</v>
          </cell>
          <cell r="B729" t="str">
            <v>A</v>
          </cell>
          <cell r="C729">
            <v>3</v>
          </cell>
          <cell r="D729">
            <v>1719</v>
          </cell>
          <cell r="E729" t="str">
            <v xml:space="preserve">Auxílio Creche/Escola                            </v>
          </cell>
          <cell r="F729">
            <v>60446.32</v>
          </cell>
          <cell r="G729">
            <v>5577.95</v>
          </cell>
          <cell r="H729">
            <v>0</v>
          </cell>
          <cell r="I729">
            <v>66024.27</v>
          </cell>
        </row>
        <row r="730">
          <cell r="A730" t="str">
            <v>3.2.1.01.01.0017</v>
          </cell>
          <cell r="B730" t="str">
            <v>A</v>
          </cell>
          <cell r="C730">
            <v>3</v>
          </cell>
          <cell r="D730">
            <v>2334</v>
          </cell>
          <cell r="E730" t="str">
            <v xml:space="preserve">Reversão Provisão Férias                         </v>
          </cell>
          <cell r="F730">
            <v>-242721.46</v>
          </cell>
          <cell r="G730">
            <v>0</v>
          </cell>
          <cell r="H730">
            <v>29902.85</v>
          </cell>
          <cell r="I730">
            <v>-272624.31</v>
          </cell>
        </row>
        <row r="731">
          <cell r="A731" t="str">
            <v>3.2.1.01.01.0018</v>
          </cell>
          <cell r="B731" t="str">
            <v>A</v>
          </cell>
          <cell r="C731">
            <v>3</v>
          </cell>
          <cell r="D731">
            <v>2587</v>
          </cell>
          <cell r="E731" t="str">
            <v xml:space="preserve">Reversão Provisão 13º Salário                    </v>
          </cell>
          <cell r="F731">
            <v>-2334.38</v>
          </cell>
          <cell r="G731">
            <v>0</v>
          </cell>
          <cell r="H731">
            <v>0</v>
          </cell>
          <cell r="I731">
            <v>-2334.38</v>
          </cell>
        </row>
        <row r="732">
          <cell r="A732" t="str">
            <v>3.2.1.01.01.0019</v>
          </cell>
          <cell r="B732" t="str">
            <v>A</v>
          </cell>
          <cell r="C732">
            <v>3</v>
          </cell>
          <cell r="D732">
            <v>2690</v>
          </cell>
          <cell r="E732" t="str">
            <v xml:space="preserve">Faltas/Atrasos/Saídas Antecipadas                </v>
          </cell>
          <cell r="F732">
            <v>-18767.05</v>
          </cell>
          <cell r="G732">
            <v>0</v>
          </cell>
          <cell r="H732">
            <v>993.28</v>
          </cell>
          <cell r="I732">
            <v>-19760.330000000002</v>
          </cell>
        </row>
        <row r="733">
          <cell r="A733" t="str">
            <v>3.2.1.01.01.0020</v>
          </cell>
          <cell r="B733" t="str">
            <v>A</v>
          </cell>
          <cell r="C733">
            <v>3</v>
          </cell>
          <cell r="D733">
            <v>2693</v>
          </cell>
          <cell r="E733" t="str">
            <v xml:space="preserve">Excedente Banco de Horas Negativo                </v>
          </cell>
          <cell r="F733">
            <v>-2931.19</v>
          </cell>
          <cell r="G733">
            <v>0</v>
          </cell>
          <cell r="H733">
            <v>385.75</v>
          </cell>
          <cell r="I733">
            <v>-3316.94</v>
          </cell>
        </row>
        <row r="734">
          <cell r="A734" t="str">
            <v>3.2.1.01.02</v>
          </cell>
          <cell r="B734" t="str">
            <v>S</v>
          </cell>
          <cell r="C734">
            <v>3</v>
          </cell>
          <cell r="D734">
            <v>803</v>
          </cell>
          <cell r="E734" t="str">
            <v xml:space="preserve">Custos com Remun. e Vant. da Diretoria           </v>
          </cell>
          <cell r="F734">
            <v>689199.06</v>
          </cell>
          <cell r="G734">
            <v>57673.54</v>
          </cell>
          <cell r="H734">
            <v>0</v>
          </cell>
          <cell r="I734">
            <v>746872.6</v>
          </cell>
        </row>
        <row r="735">
          <cell r="A735" t="str">
            <v>3.2.1.01.02.0001</v>
          </cell>
          <cell r="B735" t="str">
            <v>A</v>
          </cell>
          <cell r="C735">
            <v>3</v>
          </cell>
          <cell r="D735">
            <v>804</v>
          </cell>
          <cell r="E735" t="str">
            <v xml:space="preserve">Salários - Diretoria                             </v>
          </cell>
          <cell r="F735">
            <v>461881.58</v>
          </cell>
          <cell r="G735">
            <v>41195.39</v>
          </cell>
          <cell r="H735">
            <v>0</v>
          </cell>
          <cell r="I735">
            <v>503076.97</v>
          </cell>
        </row>
        <row r="736">
          <cell r="A736" t="str">
            <v>3.2.1.01.02.0003</v>
          </cell>
          <cell r="B736" t="str">
            <v>A</v>
          </cell>
          <cell r="C736">
            <v>3</v>
          </cell>
          <cell r="D736">
            <v>806</v>
          </cell>
          <cell r="E736" t="str">
            <v xml:space="preserve">Adicional de Risco - Diretoria                   </v>
          </cell>
          <cell r="F736">
            <v>184752.58</v>
          </cell>
          <cell r="G736">
            <v>16478.150000000001</v>
          </cell>
          <cell r="H736">
            <v>0</v>
          </cell>
          <cell r="I736">
            <v>201230.73</v>
          </cell>
        </row>
        <row r="737">
          <cell r="A737" t="str">
            <v>3.2.1.01.02.0005</v>
          </cell>
          <cell r="B737" t="str">
            <v>A</v>
          </cell>
          <cell r="C737">
            <v>3</v>
          </cell>
          <cell r="D737">
            <v>1381</v>
          </cell>
          <cell r="E737" t="str">
            <v xml:space="preserve">Diárias Diretoria - Negócios                     </v>
          </cell>
          <cell r="F737">
            <v>31186.15</v>
          </cell>
          <cell r="G737">
            <v>0</v>
          </cell>
          <cell r="H737">
            <v>0</v>
          </cell>
          <cell r="I737">
            <v>31186.15</v>
          </cell>
        </row>
        <row r="738">
          <cell r="A738" t="str">
            <v>3.2.1.01.02.0006</v>
          </cell>
          <cell r="B738" t="str">
            <v>A</v>
          </cell>
          <cell r="C738">
            <v>3</v>
          </cell>
          <cell r="D738">
            <v>1382</v>
          </cell>
          <cell r="E738" t="str">
            <v xml:space="preserve">Diárias Diretoria - Treinamento                  </v>
          </cell>
          <cell r="F738">
            <v>13064.49</v>
          </cell>
          <cell r="G738">
            <v>0</v>
          </cell>
          <cell r="H738">
            <v>0</v>
          </cell>
          <cell r="I738">
            <v>13064.49</v>
          </cell>
        </row>
        <row r="739">
          <cell r="A739" t="str">
            <v>3.2.1.01.02.0008</v>
          </cell>
          <cell r="B739" t="str">
            <v>A</v>
          </cell>
          <cell r="C739">
            <v>3</v>
          </cell>
          <cell r="D739">
            <v>2273</v>
          </cell>
          <cell r="E739" t="str">
            <v xml:space="preserve">Devoluções de Diárias Diretoria                  </v>
          </cell>
          <cell r="F739">
            <v>-1685.74</v>
          </cell>
          <cell r="G739">
            <v>0</v>
          </cell>
          <cell r="H739">
            <v>0</v>
          </cell>
          <cell r="I739">
            <v>-1685.74</v>
          </cell>
        </row>
        <row r="740">
          <cell r="A740" t="str">
            <v>3.2.1.01.03</v>
          </cell>
          <cell r="B740" t="str">
            <v>S</v>
          </cell>
          <cell r="C740">
            <v>3</v>
          </cell>
          <cell r="D740">
            <v>808</v>
          </cell>
          <cell r="E740" t="str">
            <v xml:space="preserve">Custos com Encargos                              </v>
          </cell>
          <cell r="F740">
            <v>3449392.69</v>
          </cell>
          <cell r="G740">
            <v>328647.31</v>
          </cell>
          <cell r="H740">
            <v>10226.780000000001</v>
          </cell>
          <cell r="I740">
            <v>3767813.22</v>
          </cell>
        </row>
        <row r="741">
          <cell r="A741" t="str">
            <v>3.2.1.01.03.0001</v>
          </cell>
          <cell r="B741" t="str">
            <v>A</v>
          </cell>
          <cell r="C741">
            <v>3</v>
          </cell>
          <cell r="D741">
            <v>809</v>
          </cell>
          <cell r="E741" t="str">
            <v xml:space="preserve">INSS                                             </v>
          </cell>
          <cell r="F741">
            <v>2687656.04</v>
          </cell>
          <cell r="G741">
            <v>248451.1</v>
          </cell>
          <cell r="H741">
            <v>0</v>
          </cell>
          <cell r="I741">
            <v>2936107.14</v>
          </cell>
        </row>
        <row r="742">
          <cell r="A742" t="str">
            <v>3.2.1.01.03.0002</v>
          </cell>
          <cell r="B742" t="str">
            <v>A</v>
          </cell>
          <cell r="C742">
            <v>3</v>
          </cell>
          <cell r="D742">
            <v>810</v>
          </cell>
          <cell r="E742" t="str">
            <v xml:space="preserve">FGTS                                             </v>
          </cell>
          <cell r="F742">
            <v>820599.53</v>
          </cell>
          <cell r="G742">
            <v>75862.7</v>
          </cell>
          <cell r="H742">
            <v>0</v>
          </cell>
          <cell r="I742">
            <v>896462.23</v>
          </cell>
        </row>
        <row r="743">
          <cell r="A743" t="str">
            <v>3.2.1.01.03.0003</v>
          </cell>
          <cell r="B743" t="str">
            <v>A</v>
          </cell>
          <cell r="C743">
            <v>3</v>
          </cell>
          <cell r="D743">
            <v>811</v>
          </cell>
          <cell r="E743" t="str">
            <v xml:space="preserve">Portus Previdência Privada                       </v>
          </cell>
          <cell r="F743">
            <v>49011.21</v>
          </cell>
          <cell r="G743">
            <v>4333.51</v>
          </cell>
          <cell r="H743">
            <v>0</v>
          </cell>
          <cell r="I743">
            <v>53344.72</v>
          </cell>
        </row>
        <row r="744">
          <cell r="A744" t="str">
            <v>3.2.1.01.03.0007</v>
          </cell>
          <cell r="B744" t="str">
            <v>A</v>
          </cell>
          <cell r="C744">
            <v>3</v>
          </cell>
          <cell r="D744">
            <v>2697</v>
          </cell>
          <cell r="E744" t="str">
            <v xml:space="preserve">Reversão INSS s/ Provisões de Férias             </v>
          </cell>
          <cell r="F744">
            <v>-83912.73</v>
          </cell>
          <cell r="G744">
            <v>0</v>
          </cell>
          <cell r="H744">
            <v>7834.55</v>
          </cell>
          <cell r="I744">
            <v>-91747.28</v>
          </cell>
        </row>
        <row r="745">
          <cell r="A745" t="str">
            <v>3.2.1.01.03.0008</v>
          </cell>
          <cell r="B745" t="str">
            <v>A</v>
          </cell>
          <cell r="C745">
            <v>3</v>
          </cell>
          <cell r="D745">
            <v>2698</v>
          </cell>
          <cell r="E745" t="str">
            <v xml:space="preserve">Reversão FGTS s/ Provisões de Férias             </v>
          </cell>
          <cell r="F745">
            <v>-21498.16</v>
          </cell>
          <cell r="G745">
            <v>0</v>
          </cell>
          <cell r="H745">
            <v>2392.23</v>
          </cell>
          <cell r="I745">
            <v>-23890.39</v>
          </cell>
        </row>
        <row r="746">
          <cell r="A746" t="str">
            <v>3.2.1.01.03.0009</v>
          </cell>
          <cell r="B746" t="str">
            <v>A</v>
          </cell>
          <cell r="C746">
            <v>3</v>
          </cell>
          <cell r="D746">
            <v>2699</v>
          </cell>
          <cell r="E746" t="str">
            <v xml:space="preserve">Reversão Portus s/ Provisões de Férias           </v>
          </cell>
          <cell r="F746">
            <v>-2458.96</v>
          </cell>
          <cell r="G746">
            <v>0</v>
          </cell>
          <cell r="H746">
            <v>0</v>
          </cell>
          <cell r="I746">
            <v>-2458.96</v>
          </cell>
        </row>
        <row r="747">
          <cell r="A747" t="str">
            <v>3.2.1.01.03.0012</v>
          </cell>
          <cell r="B747" t="str">
            <v>A</v>
          </cell>
          <cell r="C747">
            <v>3</v>
          </cell>
          <cell r="D747">
            <v>2719</v>
          </cell>
          <cell r="E747" t="str">
            <v xml:space="preserve">Reversão Portus s/ Provisões de 13º Sal          </v>
          </cell>
          <cell r="F747">
            <v>-4.24</v>
          </cell>
          <cell r="G747">
            <v>0</v>
          </cell>
          <cell r="H747">
            <v>0</v>
          </cell>
          <cell r="I747">
            <v>-4.24</v>
          </cell>
        </row>
        <row r="748">
          <cell r="A748" t="str">
            <v>3.2.1.01.04</v>
          </cell>
          <cell r="B748" t="str">
            <v>S</v>
          </cell>
          <cell r="C748">
            <v>3</v>
          </cell>
          <cell r="D748">
            <v>813</v>
          </cell>
          <cell r="E748" t="str">
            <v xml:space="preserve">Custos com Verbas Rescisórias                    </v>
          </cell>
          <cell r="F748">
            <v>8451.25</v>
          </cell>
          <cell r="G748">
            <v>0</v>
          </cell>
          <cell r="H748">
            <v>0</v>
          </cell>
          <cell r="I748">
            <v>8451.25</v>
          </cell>
        </row>
        <row r="749">
          <cell r="A749" t="str">
            <v>3.2.1.01.04.0001</v>
          </cell>
          <cell r="B749" t="str">
            <v>A</v>
          </cell>
          <cell r="C749">
            <v>3</v>
          </cell>
          <cell r="D749">
            <v>814</v>
          </cell>
          <cell r="E749" t="str">
            <v xml:space="preserve">Salários                                         </v>
          </cell>
          <cell r="F749">
            <v>8451.25</v>
          </cell>
          <cell r="G749">
            <v>0</v>
          </cell>
          <cell r="H749">
            <v>0</v>
          </cell>
          <cell r="I749">
            <v>8451.25</v>
          </cell>
        </row>
        <row r="750">
          <cell r="A750" t="str">
            <v>3.2.1.01.05</v>
          </cell>
          <cell r="B750" t="str">
            <v>S</v>
          </cell>
          <cell r="C750">
            <v>3</v>
          </cell>
          <cell r="D750">
            <v>817</v>
          </cell>
          <cell r="E750" t="str">
            <v xml:space="preserve">Custos com Outros Benefícios                     </v>
          </cell>
          <cell r="F750">
            <v>3888601.39</v>
          </cell>
          <cell r="G750">
            <v>365742.94</v>
          </cell>
          <cell r="H750">
            <v>0</v>
          </cell>
          <cell r="I750">
            <v>4254344.33</v>
          </cell>
        </row>
        <row r="751">
          <cell r="A751" t="str">
            <v>3.2.1.01.05.0002</v>
          </cell>
          <cell r="B751" t="str">
            <v>A</v>
          </cell>
          <cell r="C751">
            <v>3</v>
          </cell>
          <cell r="D751">
            <v>819</v>
          </cell>
          <cell r="E751" t="str">
            <v xml:space="preserve">Vale Refeição                                    </v>
          </cell>
          <cell r="F751">
            <v>1591878.26</v>
          </cell>
          <cell r="G751">
            <v>147242.84</v>
          </cell>
          <cell r="H751">
            <v>0</v>
          </cell>
          <cell r="I751">
            <v>1739121.1</v>
          </cell>
        </row>
        <row r="752">
          <cell r="A752" t="str">
            <v>3.2.1.01.05.0003</v>
          </cell>
          <cell r="B752" t="str">
            <v>A</v>
          </cell>
          <cell r="C752">
            <v>3</v>
          </cell>
          <cell r="D752">
            <v>820</v>
          </cell>
          <cell r="E752" t="str">
            <v xml:space="preserve">Plano de Saúde                                   </v>
          </cell>
          <cell r="F752">
            <v>1514368.86</v>
          </cell>
          <cell r="G752">
            <v>150310.39999999999</v>
          </cell>
          <cell r="H752">
            <v>0</v>
          </cell>
          <cell r="I752">
            <v>1664679.26</v>
          </cell>
        </row>
        <row r="753">
          <cell r="A753" t="str">
            <v>3.2.1.01.05.0004</v>
          </cell>
          <cell r="B753" t="str">
            <v>A</v>
          </cell>
          <cell r="C753">
            <v>3</v>
          </cell>
          <cell r="D753">
            <v>821</v>
          </cell>
          <cell r="E753" t="str">
            <v xml:space="preserve">Medicamentos                                     </v>
          </cell>
          <cell r="F753">
            <v>285814.45</v>
          </cell>
          <cell r="G753">
            <v>30952.69</v>
          </cell>
          <cell r="H753">
            <v>0</v>
          </cell>
          <cell r="I753">
            <v>316767.14</v>
          </cell>
        </row>
        <row r="754">
          <cell r="A754" t="str">
            <v>3.2.1.01.05.0005</v>
          </cell>
          <cell r="B754" t="str">
            <v>A</v>
          </cell>
          <cell r="C754">
            <v>3</v>
          </cell>
          <cell r="D754">
            <v>822</v>
          </cell>
          <cell r="E754" t="str">
            <v xml:space="preserve">Serv. Odontológicos - P F                        </v>
          </cell>
          <cell r="F754">
            <v>88695.44</v>
          </cell>
          <cell r="G754">
            <v>6405.4</v>
          </cell>
          <cell r="H754">
            <v>0</v>
          </cell>
          <cell r="I754">
            <v>95100.84</v>
          </cell>
        </row>
        <row r="755">
          <cell r="A755" t="str">
            <v>3.2.1.01.05.0006</v>
          </cell>
          <cell r="B755" t="str">
            <v>A</v>
          </cell>
          <cell r="C755">
            <v>3</v>
          </cell>
          <cell r="D755">
            <v>823</v>
          </cell>
          <cell r="E755" t="str">
            <v xml:space="preserve">Produtos Óticos                                  </v>
          </cell>
          <cell r="F755">
            <v>61894.8</v>
          </cell>
          <cell r="G755">
            <v>7776.8</v>
          </cell>
          <cell r="H755">
            <v>0</v>
          </cell>
          <cell r="I755">
            <v>69671.600000000006</v>
          </cell>
        </row>
        <row r="756">
          <cell r="A756" t="str">
            <v>3.2.1.01.05.0007</v>
          </cell>
          <cell r="B756" t="str">
            <v>A</v>
          </cell>
          <cell r="C756">
            <v>3</v>
          </cell>
          <cell r="D756">
            <v>824</v>
          </cell>
          <cell r="E756" t="str">
            <v xml:space="preserve">Graduação e Especializ. de Empreg.               </v>
          </cell>
          <cell r="F756">
            <v>70352.7</v>
          </cell>
          <cell r="G756">
            <v>4743.58</v>
          </cell>
          <cell r="H756">
            <v>0</v>
          </cell>
          <cell r="I756">
            <v>75096.28</v>
          </cell>
        </row>
        <row r="757">
          <cell r="A757" t="str">
            <v>3.2.1.01.05.0008</v>
          </cell>
          <cell r="B757" t="str">
            <v>A</v>
          </cell>
          <cell r="C757">
            <v>3</v>
          </cell>
          <cell r="D757">
            <v>825</v>
          </cell>
          <cell r="E757" t="str">
            <v xml:space="preserve">Serv. Odontológicos - P J                        </v>
          </cell>
          <cell r="F757">
            <v>156116.32</v>
          </cell>
          <cell r="G757">
            <v>10392.15</v>
          </cell>
          <cell r="H757">
            <v>0</v>
          </cell>
          <cell r="I757">
            <v>166508.47</v>
          </cell>
        </row>
        <row r="758">
          <cell r="A758" t="str">
            <v>3.2.1.01.05.0009</v>
          </cell>
          <cell r="B758" t="str">
            <v>A</v>
          </cell>
          <cell r="C758">
            <v>3</v>
          </cell>
          <cell r="D758">
            <v>1228</v>
          </cell>
          <cell r="E758" t="str">
            <v xml:space="preserve">Seguro de Vida                                   </v>
          </cell>
          <cell r="F758">
            <v>56938.53</v>
          </cell>
          <cell r="G758">
            <v>5119.08</v>
          </cell>
          <cell r="H758">
            <v>0</v>
          </cell>
          <cell r="I758">
            <v>62057.61</v>
          </cell>
        </row>
        <row r="759">
          <cell r="A759" t="str">
            <v>3.2.1.01.05.0010</v>
          </cell>
          <cell r="B759" t="str">
            <v>A</v>
          </cell>
          <cell r="C759">
            <v>3</v>
          </cell>
          <cell r="D759">
            <v>856</v>
          </cell>
          <cell r="E759" t="str">
            <v xml:space="preserve">Treinamento                                      </v>
          </cell>
          <cell r="F759">
            <v>62542.03</v>
          </cell>
          <cell r="G759">
            <v>2800</v>
          </cell>
          <cell r="H759">
            <v>0</v>
          </cell>
          <cell r="I759">
            <v>65342.03</v>
          </cell>
        </row>
        <row r="760">
          <cell r="A760" t="str">
            <v>3.2.1.01.06</v>
          </cell>
          <cell r="B760" t="str">
            <v>S</v>
          </cell>
          <cell r="C760">
            <v>3</v>
          </cell>
          <cell r="D760">
            <v>826</v>
          </cell>
          <cell r="E760" t="str">
            <v xml:space="preserve">Reembolso de empregados                          </v>
          </cell>
          <cell r="F760">
            <v>-359832.14</v>
          </cell>
          <cell r="G760">
            <v>0</v>
          </cell>
          <cell r="H760">
            <v>33154</v>
          </cell>
          <cell r="I760">
            <v>-392986.14</v>
          </cell>
        </row>
        <row r="761">
          <cell r="A761" t="str">
            <v>3.2.1.01.06.0001</v>
          </cell>
          <cell r="B761" t="str">
            <v>A</v>
          </cell>
          <cell r="C761">
            <v>3</v>
          </cell>
          <cell r="D761">
            <v>827</v>
          </cell>
          <cell r="E761" t="str">
            <v xml:space="preserve">Vale Transporte                                  </v>
          </cell>
          <cell r="F761">
            <v>-292.95</v>
          </cell>
          <cell r="G761">
            <v>0</v>
          </cell>
          <cell r="H761">
            <v>0</v>
          </cell>
          <cell r="I761">
            <v>-292.95</v>
          </cell>
        </row>
        <row r="762">
          <cell r="A762" t="str">
            <v>3.2.1.01.06.0002</v>
          </cell>
          <cell r="B762" t="str">
            <v>A</v>
          </cell>
          <cell r="C762">
            <v>3</v>
          </cell>
          <cell r="D762">
            <v>828</v>
          </cell>
          <cell r="E762" t="str">
            <v xml:space="preserve">Vale Refeição                                    </v>
          </cell>
          <cell r="F762">
            <v>-37239.42</v>
          </cell>
          <cell r="G762">
            <v>0</v>
          </cell>
          <cell r="H762">
            <v>3195</v>
          </cell>
          <cell r="I762">
            <v>-40434.42</v>
          </cell>
        </row>
        <row r="763">
          <cell r="A763" t="str">
            <v>3.2.1.01.06.0003</v>
          </cell>
          <cell r="B763" t="str">
            <v>A</v>
          </cell>
          <cell r="C763">
            <v>3</v>
          </cell>
          <cell r="D763">
            <v>829</v>
          </cell>
          <cell r="E763" t="str">
            <v xml:space="preserve">Plano de Saúde                                   </v>
          </cell>
          <cell r="F763">
            <v>-226155.22</v>
          </cell>
          <cell r="G763">
            <v>0</v>
          </cell>
          <cell r="H763">
            <v>21204.53</v>
          </cell>
          <cell r="I763">
            <v>-247359.75</v>
          </cell>
        </row>
        <row r="764">
          <cell r="A764" t="str">
            <v>3.2.1.01.06.0004</v>
          </cell>
          <cell r="B764" t="str">
            <v>A</v>
          </cell>
          <cell r="C764">
            <v>3</v>
          </cell>
          <cell r="D764">
            <v>830</v>
          </cell>
          <cell r="E764" t="str">
            <v xml:space="preserve">Medicamentos                                     </v>
          </cell>
          <cell r="F764">
            <v>-61138.41</v>
          </cell>
          <cell r="G764">
            <v>0</v>
          </cell>
          <cell r="H764">
            <v>6471.61</v>
          </cell>
          <cell r="I764">
            <v>-67610.02</v>
          </cell>
        </row>
        <row r="765">
          <cell r="A765" t="str">
            <v>3.2.1.01.06.0007</v>
          </cell>
          <cell r="B765" t="str">
            <v>A</v>
          </cell>
          <cell r="C765">
            <v>3</v>
          </cell>
          <cell r="D765">
            <v>833</v>
          </cell>
          <cell r="E765" t="str">
            <v xml:space="preserve">Assistencia medica Odontologica                  </v>
          </cell>
          <cell r="F765">
            <v>-34325.760000000002</v>
          </cell>
          <cell r="G765">
            <v>0</v>
          </cell>
          <cell r="H765">
            <v>2282.86</v>
          </cell>
          <cell r="I765">
            <v>-36608.620000000003</v>
          </cell>
        </row>
        <row r="766">
          <cell r="A766" t="str">
            <v>3.2.1.01.06.0008</v>
          </cell>
          <cell r="B766" t="str">
            <v>A</v>
          </cell>
          <cell r="C766">
            <v>3</v>
          </cell>
          <cell r="D766">
            <v>2268</v>
          </cell>
          <cell r="E766" t="str">
            <v xml:space="preserve">Devoluções de Diárias                            </v>
          </cell>
          <cell r="F766">
            <v>-680.38</v>
          </cell>
          <cell r="G766">
            <v>0</v>
          </cell>
          <cell r="H766">
            <v>0</v>
          </cell>
          <cell r="I766">
            <v>-680.38</v>
          </cell>
        </row>
        <row r="767">
          <cell r="A767" t="str">
            <v>3.2.1.01.07</v>
          </cell>
          <cell r="B767" t="str">
            <v>S</v>
          </cell>
          <cell r="C767">
            <v>3</v>
          </cell>
          <cell r="D767">
            <v>2389</v>
          </cell>
          <cell r="E767" t="str">
            <v xml:space="preserve">Participações no Resultado                       </v>
          </cell>
          <cell r="F767">
            <v>1856122.71</v>
          </cell>
          <cell r="G767">
            <v>173296.75</v>
          </cell>
          <cell r="H767">
            <v>180867.71</v>
          </cell>
          <cell r="I767">
            <v>1848551.75</v>
          </cell>
        </row>
        <row r="768">
          <cell r="A768" t="str">
            <v>3.2.1.01.07.0001</v>
          </cell>
          <cell r="B768" t="str">
            <v>A</v>
          </cell>
          <cell r="C768">
            <v>3</v>
          </cell>
          <cell r="D768">
            <v>2390</v>
          </cell>
          <cell r="E768" t="str">
            <v xml:space="preserve">PPR Operacional                                  </v>
          </cell>
          <cell r="F768">
            <v>1856122.71</v>
          </cell>
          <cell r="G768">
            <v>173296.75</v>
          </cell>
          <cell r="H768">
            <v>0</v>
          </cell>
          <cell r="I768">
            <v>2029419.46</v>
          </cell>
        </row>
        <row r="769">
          <cell r="A769" t="str">
            <v>3.2.1.01.07.0002</v>
          </cell>
          <cell r="B769" t="str">
            <v>A</v>
          </cell>
          <cell r="C769">
            <v>3</v>
          </cell>
          <cell r="D769">
            <v>2617</v>
          </cell>
          <cell r="E769" t="str">
            <v xml:space="preserve">Reversão Provisão PPR Operacional                </v>
          </cell>
          <cell r="F769">
            <v>0</v>
          </cell>
          <cell r="G769">
            <v>0</v>
          </cell>
          <cell r="H769">
            <v>180867.71</v>
          </cell>
          <cell r="I769">
            <v>-180867.71</v>
          </cell>
        </row>
        <row r="770">
          <cell r="A770" t="str">
            <v>3.2.1.02</v>
          </cell>
          <cell r="B770" t="str">
            <v>S</v>
          </cell>
          <cell r="C770">
            <v>3</v>
          </cell>
          <cell r="D770">
            <v>834</v>
          </cell>
          <cell r="E770" t="str">
            <v xml:space="preserve">Custos com Infra-estrutura Portuária             </v>
          </cell>
          <cell r="F770">
            <v>4589836.71</v>
          </cell>
          <cell r="G770">
            <v>777810.74</v>
          </cell>
          <cell r="H770">
            <v>0</v>
          </cell>
          <cell r="I770">
            <v>5367647.45</v>
          </cell>
        </row>
        <row r="771">
          <cell r="A771" t="str">
            <v>3.2.1.02.01</v>
          </cell>
          <cell r="B771" t="str">
            <v>A</v>
          </cell>
          <cell r="C771">
            <v>3</v>
          </cell>
          <cell r="D771">
            <v>835</v>
          </cell>
          <cell r="E771" t="str">
            <v xml:space="preserve">Dragagem dos Canais                              </v>
          </cell>
          <cell r="F771">
            <v>88030.14</v>
          </cell>
          <cell r="G771">
            <v>171039.04</v>
          </cell>
          <cell r="H771">
            <v>0</v>
          </cell>
          <cell r="I771">
            <v>259069.18</v>
          </cell>
        </row>
        <row r="772">
          <cell r="A772" t="str">
            <v>3.2.1.02.02</v>
          </cell>
          <cell r="B772" t="str">
            <v>A</v>
          </cell>
          <cell r="C772">
            <v>3</v>
          </cell>
          <cell r="D772">
            <v>836</v>
          </cell>
          <cell r="E772" t="str">
            <v xml:space="preserve">Manutenção e Reparos Engenharia                  </v>
          </cell>
          <cell r="F772">
            <v>2658450.7799999998</v>
          </cell>
          <cell r="G772">
            <v>226996.93</v>
          </cell>
          <cell r="H772">
            <v>0</v>
          </cell>
          <cell r="I772">
            <v>2885447.71</v>
          </cell>
        </row>
        <row r="773">
          <cell r="A773" t="str">
            <v>3.2.1.02.03</v>
          </cell>
          <cell r="B773" t="str">
            <v>A</v>
          </cell>
          <cell r="C773">
            <v>3</v>
          </cell>
          <cell r="D773">
            <v>837</v>
          </cell>
          <cell r="E773" t="str">
            <v xml:space="preserve">Serviços Espec. de Engenharia                    </v>
          </cell>
          <cell r="F773">
            <v>181555.43</v>
          </cell>
          <cell r="G773">
            <v>0</v>
          </cell>
          <cell r="H773">
            <v>0</v>
          </cell>
          <cell r="I773">
            <v>181555.43</v>
          </cell>
        </row>
        <row r="774">
          <cell r="A774" t="str">
            <v>3.2.1.02.04</v>
          </cell>
          <cell r="B774" t="str">
            <v>A</v>
          </cell>
          <cell r="C774">
            <v>3</v>
          </cell>
          <cell r="D774">
            <v>838</v>
          </cell>
          <cell r="E774" t="str">
            <v xml:space="preserve">Levantamentos, Estudos e Projetos                </v>
          </cell>
          <cell r="F774">
            <v>611941.56000000006</v>
          </cell>
          <cell r="G774">
            <v>335829.3</v>
          </cell>
          <cell r="H774">
            <v>0</v>
          </cell>
          <cell r="I774">
            <v>947770.86</v>
          </cell>
        </row>
        <row r="775">
          <cell r="A775" t="str">
            <v>3.2.1.02.07</v>
          </cell>
          <cell r="B775" t="str">
            <v>A</v>
          </cell>
          <cell r="C775">
            <v>3</v>
          </cell>
          <cell r="D775">
            <v>841</v>
          </cell>
          <cell r="E775" t="str">
            <v xml:space="preserve">Outros Serviços Especializados                   </v>
          </cell>
          <cell r="F775">
            <v>269297.13</v>
          </cell>
          <cell r="G775">
            <v>18512.43</v>
          </cell>
          <cell r="H775">
            <v>0</v>
          </cell>
          <cell r="I775">
            <v>287809.56</v>
          </cell>
        </row>
        <row r="776">
          <cell r="A776" t="str">
            <v>3.2.1.02.10</v>
          </cell>
          <cell r="B776" t="str">
            <v>A</v>
          </cell>
          <cell r="C776">
            <v>3</v>
          </cell>
          <cell r="D776">
            <v>870</v>
          </cell>
          <cell r="E776" t="str">
            <v xml:space="preserve">Sinalização                                      </v>
          </cell>
          <cell r="F776">
            <v>780561.67</v>
          </cell>
          <cell r="G776">
            <v>25433.040000000001</v>
          </cell>
          <cell r="H776">
            <v>0</v>
          </cell>
          <cell r="I776">
            <v>805994.71</v>
          </cell>
        </row>
        <row r="777">
          <cell r="A777" t="str">
            <v>3.2.1.03</v>
          </cell>
          <cell r="B777" t="str">
            <v>S</v>
          </cell>
          <cell r="C777">
            <v>3</v>
          </cell>
          <cell r="D777">
            <v>844</v>
          </cell>
          <cell r="E777" t="str">
            <v xml:space="preserve">Custos Gerais                                    </v>
          </cell>
          <cell r="F777">
            <v>20837622.010000002</v>
          </cell>
          <cell r="G777">
            <v>2423141.6800000002</v>
          </cell>
          <cell r="H777">
            <v>123872.09</v>
          </cell>
          <cell r="I777">
            <v>23136891.600000001</v>
          </cell>
        </row>
        <row r="778">
          <cell r="A778" t="str">
            <v>3.2.1.03.03</v>
          </cell>
          <cell r="B778" t="str">
            <v>A</v>
          </cell>
          <cell r="C778">
            <v>3</v>
          </cell>
          <cell r="D778">
            <v>847</v>
          </cell>
          <cell r="E778" t="str">
            <v xml:space="preserve">Remuneração a Estag. e Bolsistas                 </v>
          </cell>
          <cell r="F778">
            <v>277985.87</v>
          </cell>
          <cell r="G778">
            <v>36434.04</v>
          </cell>
          <cell r="H778">
            <v>0</v>
          </cell>
          <cell r="I778">
            <v>314419.90999999997</v>
          </cell>
        </row>
        <row r="779">
          <cell r="A779" t="str">
            <v>3.2.1.03.05</v>
          </cell>
          <cell r="B779" t="str">
            <v>A</v>
          </cell>
          <cell r="C779">
            <v>3</v>
          </cell>
          <cell r="D779">
            <v>849</v>
          </cell>
          <cell r="E779" t="str">
            <v xml:space="preserve">Segurança e Vigilância                           </v>
          </cell>
          <cell r="F779">
            <v>376248.43</v>
          </cell>
          <cell r="G779">
            <v>30279.22</v>
          </cell>
          <cell r="H779">
            <v>0</v>
          </cell>
          <cell r="I779">
            <v>406527.65</v>
          </cell>
        </row>
        <row r="780">
          <cell r="A780" t="str">
            <v>3.2.1.03.06</v>
          </cell>
          <cell r="B780" t="str">
            <v>A</v>
          </cell>
          <cell r="C780">
            <v>3</v>
          </cell>
          <cell r="D780">
            <v>850</v>
          </cell>
          <cell r="E780" t="str">
            <v xml:space="preserve">Serviços Terceirizados - Manutenção              </v>
          </cell>
          <cell r="F780">
            <v>3865332.69</v>
          </cell>
          <cell r="G780">
            <v>764642.6</v>
          </cell>
          <cell r="H780">
            <v>123872.09</v>
          </cell>
          <cell r="I780">
            <v>4506103.2</v>
          </cell>
        </row>
        <row r="781">
          <cell r="A781" t="str">
            <v>3.2.1.03.07</v>
          </cell>
          <cell r="B781" t="str">
            <v>A</v>
          </cell>
          <cell r="C781">
            <v>3</v>
          </cell>
          <cell r="D781">
            <v>851</v>
          </cell>
          <cell r="E781" t="str">
            <v xml:space="preserve">Serviços Terceirizados - Limpeza                 </v>
          </cell>
          <cell r="F781">
            <v>5228813.7300000004</v>
          </cell>
          <cell r="G781">
            <v>415176.02</v>
          </cell>
          <cell r="H781">
            <v>0</v>
          </cell>
          <cell r="I781">
            <v>5643989.75</v>
          </cell>
        </row>
        <row r="782">
          <cell r="A782" t="str">
            <v>3.2.1.03.08</v>
          </cell>
          <cell r="B782" t="str">
            <v>A</v>
          </cell>
          <cell r="C782">
            <v>3</v>
          </cell>
          <cell r="D782">
            <v>852</v>
          </cell>
          <cell r="E782" t="str">
            <v xml:space="preserve">Passagens  aéreas                                </v>
          </cell>
          <cell r="F782">
            <v>96239.45</v>
          </cell>
          <cell r="G782">
            <v>15973.1</v>
          </cell>
          <cell r="H782">
            <v>0</v>
          </cell>
          <cell r="I782">
            <v>112212.55</v>
          </cell>
        </row>
        <row r="783">
          <cell r="A783" t="str">
            <v>3.2.1.03.09</v>
          </cell>
          <cell r="B783" t="str">
            <v>A</v>
          </cell>
          <cell r="C783">
            <v>3</v>
          </cell>
          <cell r="D783">
            <v>853</v>
          </cell>
          <cell r="E783" t="str">
            <v xml:space="preserve">Outros Serviços - PJ                             </v>
          </cell>
          <cell r="F783">
            <v>37920.58</v>
          </cell>
          <cell r="G783">
            <v>0</v>
          </cell>
          <cell r="H783">
            <v>0</v>
          </cell>
          <cell r="I783">
            <v>37920.58</v>
          </cell>
        </row>
        <row r="784">
          <cell r="A784" t="str">
            <v>3.2.1.03.11</v>
          </cell>
          <cell r="B784" t="str">
            <v>A</v>
          </cell>
          <cell r="C784">
            <v>3</v>
          </cell>
          <cell r="D784">
            <v>855</v>
          </cell>
          <cell r="E784" t="str">
            <v xml:space="preserve">Meio Ambiente                                    </v>
          </cell>
          <cell r="F784">
            <v>729616.51</v>
          </cell>
          <cell r="G784">
            <v>193770.93</v>
          </cell>
          <cell r="H784">
            <v>0</v>
          </cell>
          <cell r="I784">
            <v>923387.44</v>
          </cell>
        </row>
        <row r="785">
          <cell r="A785" t="str">
            <v>3.2.1.03.13</v>
          </cell>
          <cell r="B785" t="str">
            <v>A</v>
          </cell>
          <cell r="C785">
            <v>3</v>
          </cell>
          <cell r="D785">
            <v>857</v>
          </cell>
          <cell r="E785" t="str">
            <v xml:space="preserve">Locação de Bens Móveis                           </v>
          </cell>
          <cell r="F785">
            <v>330589.74</v>
          </cell>
          <cell r="G785">
            <v>86066.14</v>
          </cell>
          <cell r="H785">
            <v>0</v>
          </cell>
          <cell r="I785">
            <v>416655.88</v>
          </cell>
        </row>
        <row r="786">
          <cell r="A786" t="str">
            <v>3.2.1.03.18</v>
          </cell>
          <cell r="B786" t="str">
            <v>A</v>
          </cell>
          <cell r="C786">
            <v>3</v>
          </cell>
          <cell r="D786">
            <v>862</v>
          </cell>
          <cell r="E786" t="str">
            <v xml:space="preserve">Transporte e Locomoção                           </v>
          </cell>
          <cell r="F786">
            <v>347827.48</v>
          </cell>
          <cell r="G786">
            <v>31913.72</v>
          </cell>
          <cell r="H786">
            <v>0</v>
          </cell>
          <cell r="I786">
            <v>379741.2</v>
          </cell>
        </row>
        <row r="787">
          <cell r="A787" t="str">
            <v>3.2.1.03.19</v>
          </cell>
          <cell r="B787" t="str">
            <v>A</v>
          </cell>
          <cell r="C787">
            <v>3</v>
          </cell>
          <cell r="D787">
            <v>863</v>
          </cell>
          <cell r="E787" t="str">
            <v xml:space="preserve">Suporte e Manutençao de Sistemas                 </v>
          </cell>
          <cell r="F787">
            <v>831111.33</v>
          </cell>
          <cell r="G787">
            <v>74830.460000000006</v>
          </cell>
          <cell r="H787">
            <v>0</v>
          </cell>
          <cell r="I787">
            <v>905941.79</v>
          </cell>
        </row>
        <row r="788">
          <cell r="A788" t="str">
            <v>3.2.1.03.20</v>
          </cell>
          <cell r="B788" t="str">
            <v>A</v>
          </cell>
          <cell r="C788">
            <v>3</v>
          </cell>
          <cell r="D788">
            <v>864</v>
          </cell>
          <cell r="E788" t="str">
            <v xml:space="preserve">Assinatura de Publicações Técnicas               </v>
          </cell>
          <cell r="F788">
            <v>33000</v>
          </cell>
          <cell r="G788">
            <v>0</v>
          </cell>
          <cell r="H788">
            <v>0</v>
          </cell>
          <cell r="I788">
            <v>33000</v>
          </cell>
        </row>
        <row r="789">
          <cell r="A789" t="str">
            <v>3.2.1.03.23</v>
          </cell>
          <cell r="B789" t="str">
            <v>A</v>
          </cell>
          <cell r="C789">
            <v>3</v>
          </cell>
          <cell r="D789">
            <v>867</v>
          </cell>
          <cell r="E789" t="str">
            <v xml:space="preserve">Manutenção e Reparos em Geral                    </v>
          </cell>
          <cell r="F789">
            <v>407675.4</v>
          </cell>
          <cell r="G789">
            <v>57680.31</v>
          </cell>
          <cell r="H789">
            <v>0</v>
          </cell>
          <cell r="I789">
            <v>465355.71</v>
          </cell>
        </row>
        <row r="790">
          <cell r="A790" t="str">
            <v>3.2.1.03.27</v>
          </cell>
          <cell r="B790" t="str">
            <v>A</v>
          </cell>
          <cell r="C790">
            <v>3</v>
          </cell>
          <cell r="D790">
            <v>871</v>
          </cell>
          <cell r="E790" t="str">
            <v xml:space="preserve">Despesas Diversas                                </v>
          </cell>
          <cell r="F790">
            <v>1681.09</v>
          </cell>
          <cell r="G790">
            <v>200</v>
          </cell>
          <cell r="H790">
            <v>0</v>
          </cell>
          <cell r="I790">
            <v>1881.09</v>
          </cell>
        </row>
        <row r="791">
          <cell r="A791" t="str">
            <v>3.2.1.03.28</v>
          </cell>
          <cell r="B791" t="str">
            <v>A</v>
          </cell>
          <cell r="C791">
            <v>3</v>
          </cell>
          <cell r="D791">
            <v>1226</v>
          </cell>
          <cell r="E791" t="str">
            <v xml:space="preserve">Locação de Veiculos                              </v>
          </cell>
          <cell r="F791">
            <v>302819</v>
          </cell>
          <cell r="G791">
            <v>27529</v>
          </cell>
          <cell r="H791">
            <v>0</v>
          </cell>
          <cell r="I791">
            <v>330348</v>
          </cell>
        </row>
        <row r="792">
          <cell r="A792" t="str">
            <v>3.2.1.03.30</v>
          </cell>
          <cell r="B792" t="str">
            <v>A</v>
          </cell>
          <cell r="C792">
            <v>3</v>
          </cell>
          <cell r="D792">
            <v>1249</v>
          </cell>
          <cell r="E792" t="str">
            <v xml:space="preserve">Despesas c/ Fretes e Despachos                   </v>
          </cell>
          <cell r="F792">
            <v>1072.07</v>
          </cell>
          <cell r="G792">
            <v>0</v>
          </cell>
          <cell r="H792">
            <v>0</v>
          </cell>
          <cell r="I792">
            <v>1072.07</v>
          </cell>
        </row>
        <row r="793">
          <cell r="A793" t="str">
            <v>3.2.1.03.33</v>
          </cell>
          <cell r="B793" t="str">
            <v>A</v>
          </cell>
          <cell r="C793">
            <v>3</v>
          </cell>
          <cell r="D793">
            <v>1729</v>
          </cell>
          <cell r="E793" t="str">
            <v xml:space="preserve">Serviços de Medicina do Trabalho                 </v>
          </cell>
          <cell r="F793">
            <v>51003.08</v>
          </cell>
          <cell r="G793">
            <v>0</v>
          </cell>
          <cell r="H793">
            <v>0</v>
          </cell>
          <cell r="I793">
            <v>51003.08</v>
          </cell>
        </row>
        <row r="794">
          <cell r="A794" t="str">
            <v>3.2.1.03.34</v>
          </cell>
          <cell r="B794" t="str">
            <v>A</v>
          </cell>
          <cell r="C794">
            <v>3</v>
          </cell>
          <cell r="D794">
            <v>1965</v>
          </cell>
          <cell r="E794" t="str">
            <v xml:space="preserve">Serviços Terceirizados - Administrativo          </v>
          </cell>
          <cell r="F794">
            <v>2554773.21</v>
          </cell>
          <cell r="G794">
            <v>248033.04</v>
          </cell>
          <cell r="H794">
            <v>0</v>
          </cell>
          <cell r="I794">
            <v>2802806.25</v>
          </cell>
        </row>
        <row r="795">
          <cell r="A795" t="str">
            <v>3.2.1.03.35</v>
          </cell>
          <cell r="B795" t="str">
            <v>A</v>
          </cell>
          <cell r="C795">
            <v>3</v>
          </cell>
          <cell r="D795">
            <v>1966</v>
          </cell>
          <cell r="E795" t="str">
            <v xml:space="preserve">Serviços Terceirizados - Operacional             </v>
          </cell>
          <cell r="F795">
            <v>5363912.3499999996</v>
          </cell>
          <cell r="G795">
            <v>440613.1</v>
          </cell>
          <cell r="H795">
            <v>0</v>
          </cell>
          <cell r="I795">
            <v>5804525.4500000002</v>
          </cell>
        </row>
        <row r="796">
          <cell r="A796" t="str">
            <v>3.2.1.04</v>
          </cell>
          <cell r="B796" t="str">
            <v>S</v>
          </cell>
          <cell r="C796">
            <v>3</v>
          </cell>
          <cell r="D796">
            <v>872</v>
          </cell>
          <cell r="E796" t="str">
            <v xml:space="preserve">Custos com Materiais                             </v>
          </cell>
          <cell r="F796">
            <v>803236.59</v>
          </cell>
          <cell r="G796">
            <v>104406.73</v>
          </cell>
          <cell r="H796">
            <v>8.83</v>
          </cell>
          <cell r="I796">
            <v>907634.49</v>
          </cell>
        </row>
        <row r="797">
          <cell r="A797" t="str">
            <v>3.2.1.04.01</v>
          </cell>
          <cell r="B797" t="str">
            <v>A</v>
          </cell>
          <cell r="C797">
            <v>3</v>
          </cell>
          <cell r="D797">
            <v>873</v>
          </cell>
          <cell r="E797" t="str">
            <v xml:space="preserve">Combustiveis e Lubrificantes                     </v>
          </cell>
          <cell r="F797">
            <v>130998.56</v>
          </cell>
          <cell r="G797">
            <v>19738.54</v>
          </cell>
          <cell r="H797">
            <v>0</v>
          </cell>
          <cell r="I797">
            <v>150737.1</v>
          </cell>
        </row>
        <row r="798">
          <cell r="A798" t="str">
            <v>3.2.1.04.02</v>
          </cell>
          <cell r="B798" t="str">
            <v>A</v>
          </cell>
          <cell r="C798">
            <v>3</v>
          </cell>
          <cell r="D798">
            <v>874</v>
          </cell>
          <cell r="E798" t="str">
            <v xml:space="preserve">Material de Consumo                              </v>
          </cell>
          <cell r="F798">
            <v>25408.98</v>
          </cell>
          <cell r="G798">
            <v>2154.04</v>
          </cell>
          <cell r="H798">
            <v>0</v>
          </cell>
          <cell r="I798">
            <v>27563.02</v>
          </cell>
        </row>
        <row r="799">
          <cell r="A799" t="str">
            <v>3.2.1.04.05</v>
          </cell>
          <cell r="B799" t="str">
            <v>A</v>
          </cell>
          <cell r="C799">
            <v>3</v>
          </cell>
          <cell r="D799">
            <v>877</v>
          </cell>
          <cell r="E799" t="str">
            <v xml:space="preserve">Fardamento e EPI's                               </v>
          </cell>
          <cell r="F799">
            <v>26966.65</v>
          </cell>
          <cell r="G799">
            <v>460.74</v>
          </cell>
          <cell r="H799">
            <v>0</v>
          </cell>
          <cell r="I799">
            <v>27427.39</v>
          </cell>
        </row>
        <row r="800">
          <cell r="A800" t="str">
            <v>3.2.1.04.06</v>
          </cell>
          <cell r="B800" t="str">
            <v>A</v>
          </cell>
          <cell r="C800">
            <v>3</v>
          </cell>
          <cell r="D800">
            <v>1123</v>
          </cell>
          <cell r="E800" t="str">
            <v xml:space="preserve">Materiais Diversos                               </v>
          </cell>
          <cell r="F800">
            <v>96510.17</v>
          </cell>
          <cell r="G800">
            <v>23974.26</v>
          </cell>
          <cell r="H800">
            <v>0</v>
          </cell>
          <cell r="I800">
            <v>120484.43</v>
          </cell>
        </row>
        <row r="801">
          <cell r="A801" t="str">
            <v>3.2.1.04.07</v>
          </cell>
          <cell r="B801" t="str">
            <v>A</v>
          </cell>
          <cell r="C801">
            <v>3</v>
          </cell>
          <cell r="D801">
            <v>1971</v>
          </cell>
          <cell r="E801" t="str">
            <v xml:space="preserve">Material de Expediente                           </v>
          </cell>
          <cell r="F801">
            <v>8261.24</v>
          </cell>
          <cell r="G801">
            <v>822</v>
          </cell>
          <cell r="H801">
            <v>0</v>
          </cell>
          <cell r="I801">
            <v>9083.24</v>
          </cell>
        </row>
        <row r="802">
          <cell r="A802" t="str">
            <v>3.2.1.04.08</v>
          </cell>
          <cell r="B802" t="str">
            <v>A</v>
          </cell>
          <cell r="C802">
            <v>3</v>
          </cell>
          <cell r="D802">
            <v>1972</v>
          </cell>
          <cell r="E802" t="str">
            <v xml:space="preserve">Material de Manutenção                           </v>
          </cell>
          <cell r="F802">
            <v>515099.82</v>
          </cell>
          <cell r="G802">
            <v>57257.15</v>
          </cell>
          <cell r="H802">
            <v>0</v>
          </cell>
          <cell r="I802">
            <v>572356.97</v>
          </cell>
        </row>
        <row r="803">
          <cell r="A803" t="str">
            <v>3.2.1.04.09</v>
          </cell>
          <cell r="B803" t="str">
            <v>A</v>
          </cell>
          <cell r="C803">
            <v>3</v>
          </cell>
          <cell r="D803">
            <v>2793</v>
          </cell>
          <cell r="E803" t="str">
            <v xml:space="preserve">Reembolso Cartão-Proximidade                     </v>
          </cell>
          <cell r="F803">
            <v>-8.83</v>
          </cell>
          <cell r="G803">
            <v>0</v>
          </cell>
          <cell r="H803">
            <v>8.83</v>
          </cell>
          <cell r="I803">
            <v>-17.66</v>
          </cell>
        </row>
        <row r="804">
          <cell r="A804" t="str">
            <v>3.2.1.05</v>
          </cell>
          <cell r="B804" t="str">
            <v>S</v>
          </cell>
          <cell r="C804">
            <v>3</v>
          </cell>
          <cell r="D804">
            <v>878</v>
          </cell>
          <cell r="E804" t="str">
            <v xml:space="preserve">Custos com Serviços Essenciais                   </v>
          </cell>
          <cell r="F804">
            <v>2664730.15</v>
          </cell>
          <cell r="G804">
            <v>266729.78999999998</v>
          </cell>
          <cell r="H804">
            <v>0</v>
          </cell>
          <cell r="I804">
            <v>2931459.94</v>
          </cell>
        </row>
        <row r="805">
          <cell r="A805" t="str">
            <v>3.2.1.05.01</v>
          </cell>
          <cell r="B805" t="str">
            <v>A</v>
          </cell>
          <cell r="C805">
            <v>3</v>
          </cell>
          <cell r="D805">
            <v>879</v>
          </cell>
          <cell r="E805" t="str">
            <v xml:space="preserve">Energia Elétrica                                 </v>
          </cell>
          <cell r="F805">
            <v>1505664.2</v>
          </cell>
          <cell r="G805">
            <v>158198.39999999999</v>
          </cell>
          <cell r="H805">
            <v>0</v>
          </cell>
          <cell r="I805">
            <v>1663862.6</v>
          </cell>
        </row>
        <row r="806">
          <cell r="A806" t="str">
            <v>3.2.1.05.03</v>
          </cell>
          <cell r="B806" t="str">
            <v>A</v>
          </cell>
          <cell r="C806">
            <v>3</v>
          </cell>
          <cell r="D806">
            <v>881</v>
          </cell>
          <cell r="E806" t="str">
            <v xml:space="preserve">Comunicação (Telefone Móvel)                     </v>
          </cell>
          <cell r="F806">
            <v>84300.78</v>
          </cell>
          <cell r="G806">
            <v>7479.64</v>
          </cell>
          <cell r="H806">
            <v>0</v>
          </cell>
          <cell r="I806">
            <v>91780.42</v>
          </cell>
        </row>
        <row r="807">
          <cell r="A807" t="str">
            <v>3.2.1.05.04</v>
          </cell>
          <cell r="B807" t="str">
            <v>A</v>
          </cell>
          <cell r="C807">
            <v>3</v>
          </cell>
          <cell r="D807">
            <v>882</v>
          </cell>
          <cell r="E807" t="str">
            <v xml:space="preserve">Água e Esgoto                                    </v>
          </cell>
          <cell r="F807">
            <v>957829.54</v>
          </cell>
          <cell r="G807">
            <v>90832.1</v>
          </cell>
          <cell r="H807">
            <v>0</v>
          </cell>
          <cell r="I807">
            <v>1048661.6399999999</v>
          </cell>
        </row>
        <row r="808">
          <cell r="A808" t="str">
            <v>3.2.1.05.05</v>
          </cell>
          <cell r="B808" t="str">
            <v>A</v>
          </cell>
          <cell r="C808">
            <v>3</v>
          </cell>
          <cell r="D808">
            <v>1861</v>
          </cell>
          <cell r="E808" t="str">
            <v xml:space="preserve">Comunicação (Telefone Fixo)                      </v>
          </cell>
          <cell r="F808">
            <v>64301.62</v>
          </cell>
          <cell r="G808">
            <v>5537.2</v>
          </cell>
          <cell r="H808">
            <v>0</v>
          </cell>
          <cell r="I808">
            <v>69838.820000000007</v>
          </cell>
        </row>
        <row r="809">
          <cell r="A809" t="str">
            <v>3.2.1.05.06</v>
          </cell>
          <cell r="B809" t="str">
            <v>A</v>
          </cell>
          <cell r="C809">
            <v>3</v>
          </cell>
          <cell r="D809">
            <v>1863</v>
          </cell>
          <cell r="E809" t="str">
            <v xml:space="preserve">Comunicação (Internet)                           </v>
          </cell>
          <cell r="F809">
            <v>52634.01</v>
          </cell>
          <cell r="G809">
            <v>4682.45</v>
          </cell>
          <cell r="H809">
            <v>0</v>
          </cell>
          <cell r="I809">
            <v>57316.46</v>
          </cell>
        </row>
        <row r="810">
          <cell r="A810" t="str">
            <v>3.2.1.06</v>
          </cell>
          <cell r="B810" t="str">
            <v>S</v>
          </cell>
          <cell r="C810">
            <v>3</v>
          </cell>
          <cell r="D810">
            <v>1240</v>
          </cell>
          <cell r="E810" t="str">
            <v xml:space="preserve">Custos Ponta de Espera e Cujupe                  </v>
          </cell>
          <cell r="F810">
            <v>778543.08</v>
          </cell>
          <cell r="G810">
            <v>70861.45</v>
          </cell>
          <cell r="H810">
            <v>0</v>
          </cell>
          <cell r="I810">
            <v>849404.53</v>
          </cell>
        </row>
        <row r="811">
          <cell r="A811" t="str">
            <v>3.2.1.06.01</v>
          </cell>
          <cell r="B811" t="str">
            <v>A</v>
          </cell>
          <cell r="C811">
            <v>3</v>
          </cell>
          <cell r="D811">
            <v>1241</v>
          </cell>
          <cell r="E811" t="str">
            <v xml:space="preserve">Energia Elétrica                                 </v>
          </cell>
          <cell r="F811">
            <v>226450.44</v>
          </cell>
          <cell r="G811">
            <v>23576.7</v>
          </cell>
          <cell r="H811">
            <v>0</v>
          </cell>
          <cell r="I811">
            <v>250027.14</v>
          </cell>
        </row>
        <row r="812">
          <cell r="A812" t="str">
            <v>3.2.1.06.02</v>
          </cell>
          <cell r="B812" t="str">
            <v>A</v>
          </cell>
          <cell r="C812">
            <v>3</v>
          </cell>
          <cell r="D812">
            <v>1242</v>
          </cell>
          <cell r="E812" t="str">
            <v xml:space="preserve">Água e Esgoto                                    </v>
          </cell>
          <cell r="F812">
            <v>196507.35</v>
          </cell>
          <cell r="G812">
            <v>17192.189999999999</v>
          </cell>
          <cell r="H812">
            <v>0</v>
          </cell>
          <cell r="I812">
            <v>213699.54</v>
          </cell>
        </row>
        <row r="813">
          <cell r="A813" t="str">
            <v>3.2.1.06.09</v>
          </cell>
          <cell r="B813" t="str">
            <v>A</v>
          </cell>
          <cell r="C813">
            <v>3</v>
          </cell>
          <cell r="D813">
            <v>1263</v>
          </cell>
          <cell r="E813" t="str">
            <v xml:space="preserve">Refeição                                         </v>
          </cell>
          <cell r="F813">
            <v>355585.29</v>
          </cell>
          <cell r="G813">
            <v>30092.560000000001</v>
          </cell>
          <cell r="H813">
            <v>0</v>
          </cell>
          <cell r="I813">
            <v>385677.85</v>
          </cell>
        </row>
        <row r="814">
          <cell r="A814" t="str">
            <v>3.2.2</v>
          </cell>
          <cell r="B814" t="str">
            <v>S</v>
          </cell>
          <cell r="C814">
            <v>3</v>
          </cell>
          <cell r="D814">
            <v>883</v>
          </cell>
          <cell r="E814" t="str">
            <v xml:space="preserve">Despesas Administrativas                         </v>
          </cell>
          <cell r="F814">
            <v>55518441.579999998</v>
          </cell>
          <cell r="G814">
            <v>5395524.0499999998</v>
          </cell>
          <cell r="H814">
            <v>500201.89</v>
          </cell>
          <cell r="I814">
            <v>60413763.740000002</v>
          </cell>
        </row>
        <row r="815">
          <cell r="A815" t="str">
            <v>3.2.2.01</v>
          </cell>
          <cell r="B815" t="str">
            <v>S</v>
          </cell>
          <cell r="C815">
            <v>3</v>
          </cell>
          <cell r="D815">
            <v>884</v>
          </cell>
          <cell r="E815" t="str">
            <v xml:space="preserve">Despesas com Pessoal                             </v>
          </cell>
          <cell r="F815">
            <v>36274833.25</v>
          </cell>
          <cell r="G815">
            <v>3608995.17</v>
          </cell>
          <cell r="H815">
            <v>500201.89</v>
          </cell>
          <cell r="I815">
            <v>39383626.530000001</v>
          </cell>
        </row>
        <row r="816">
          <cell r="A816" t="str">
            <v>3.2.2.01.01</v>
          </cell>
          <cell r="B816" t="str">
            <v>S</v>
          </cell>
          <cell r="C816">
            <v>3</v>
          </cell>
          <cell r="D816">
            <v>885</v>
          </cell>
          <cell r="E816" t="str">
            <v xml:space="preserve">Remunerações e Vantagens                         </v>
          </cell>
          <cell r="F816">
            <v>19627601.98</v>
          </cell>
          <cell r="G816">
            <v>1951580.17</v>
          </cell>
          <cell r="H816">
            <v>33107.15</v>
          </cell>
          <cell r="I816">
            <v>21546075</v>
          </cell>
        </row>
        <row r="817">
          <cell r="A817" t="str">
            <v>3.2.2.01.01.0001</v>
          </cell>
          <cell r="B817" t="str">
            <v>A</v>
          </cell>
          <cell r="C817">
            <v>3</v>
          </cell>
          <cell r="D817">
            <v>886</v>
          </cell>
          <cell r="E817" t="str">
            <v xml:space="preserve">Salários                                         </v>
          </cell>
          <cell r="F817">
            <v>10073574.949999999</v>
          </cell>
          <cell r="G817">
            <v>923126.51</v>
          </cell>
          <cell r="H817">
            <v>0</v>
          </cell>
          <cell r="I817">
            <v>10996701.460000001</v>
          </cell>
        </row>
        <row r="818">
          <cell r="A818" t="str">
            <v>3.2.2.01.01.0002</v>
          </cell>
          <cell r="B818" t="str">
            <v>A</v>
          </cell>
          <cell r="C818">
            <v>3</v>
          </cell>
          <cell r="D818">
            <v>887</v>
          </cell>
          <cell r="E818" t="str">
            <v xml:space="preserve">Férias                                           </v>
          </cell>
          <cell r="F818">
            <v>2264319.44</v>
          </cell>
          <cell r="G818">
            <v>193846.65</v>
          </cell>
          <cell r="H818">
            <v>0</v>
          </cell>
          <cell r="I818">
            <v>2458166.09</v>
          </cell>
        </row>
        <row r="819">
          <cell r="A819" t="str">
            <v>3.2.2.01.01.0003</v>
          </cell>
          <cell r="B819" t="str">
            <v>A</v>
          </cell>
          <cell r="C819">
            <v>3</v>
          </cell>
          <cell r="D819">
            <v>888</v>
          </cell>
          <cell r="E819" t="str">
            <v xml:space="preserve">13º Salários                                     </v>
          </cell>
          <cell r="F819">
            <v>1514250.38</v>
          </cell>
          <cell r="G819">
            <v>147183.95000000001</v>
          </cell>
          <cell r="H819">
            <v>0</v>
          </cell>
          <cell r="I819">
            <v>1661434.33</v>
          </cell>
        </row>
        <row r="820">
          <cell r="A820" t="str">
            <v>3.2.2.01.01.0004</v>
          </cell>
          <cell r="B820" t="str">
            <v>A</v>
          </cell>
          <cell r="C820">
            <v>3</v>
          </cell>
          <cell r="D820">
            <v>889</v>
          </cell>
          <cell r="E820" t="str">
            <v xml:space="preserve">Diárias - Negócios                               </v>
          </cell>
          <cell r="F820">
            <v>128388.71</v>
          </cell>
          <cell r="G820">
            <v>1704.15</v>
          </cell>
          <cell r="H820">
            <v>0</v>
          </cell>
          <cell r="I820">
            <v>130092.86</v>
          </cell>
        </row>
        <row r="821">
          <cell r="A821" t="str">
            <v>3.2.2.01.01.0005</v>
          </cell>
          <cell r="B821" t="str">
            <v>A</v>
          </cell>
          <cell r="C821">
            <v>3</v>
          </cell>
          <cell r="D821">
            <v>890</v>
          </cell>
          <cell r="E821" t="str">
            <v xml:space="preserve">Adicional tempo de servico                       </v>
          </cell>
          <cell r="F821">
            <v>186919.17</v>
          </cell>
          <cell r="G821">
            <v>16055.89</v>
          </cell>
          <cell r="H821">
            <v>0</v>
          </cell>
          <cell r="I821">
            <v>202975.06</v>
          </cell>
        </row>
        <row r="822">
          <cell r="A822" t="str">
            <v>3.2.2.01.01.0007</v>
          </cell>
          <cell r="B822" t="str">
            <v>A</v>
          </cell>
          <cell r="C822">
            <v>3</v>
          </cell>
          <cell r="D822">
            <v>892</v>
          </cell>
          <cell r="E822" t="str">
            <v xml:space="preserve">Adicional risco                                  </v>
          </cell>
          <cell r="F822">
            <v>4052140.44</v>
          </cell>
          <cell r="G822">
            <v>368563.89</v>
          </cell>
          <cell r="H822">
            <v>0</v>
          </cell>
          <cell r="I822">
            <v>4420704.33</v>
          </cell>
        </row>
        <row r="823">
          <cell r="A823" t="str">
            <v>3.2.2.01.01.0008</v>
          </cell>
          <cell r="B823" t="str">
            <v>A</v>
          </cell>
          <cell r="C823">
            <v>3</v>
          </cell>
          <cell r="D823">
            <v>893</v>
          </cell>
          <cell r="E823" t="str">
            <v xml:space="preserve">Grat. servicos extraordinarios                   </v>
          </cell>
          <cell r="F823">
            <v>745151.55</v>
          </cell>
          <cell r="G823">
            <v>66619.42</v>
          </cell>
          <cell r="H823">
            <v>0</v>
          </cell>
          <cell r="I823">
            <v>811770.97</v>
          </cell>
        </row>
        <row r="824">
          <cell r="A824" t="str">
            <v>3.2.2.01.01.0009</v>
          </cell>
          <cell r="B824" t="str">
            <v>A</v>
          </cell>
          <cell r="C824">
            <v>3</v>
          </cell>
          <cell r="D824">
            <v>894</v>
          </cell>
          <cell r="E824" t="str">
            <v xml:space="preserve">Funcao Grat. incorporada                         </v>
          </cell>
          <cell r="F824">
            <v>135056.64000000001</v>
          </cell>
          <cell r="G824">
            <v>13690.34</v>
          </cell>
          <cell r="H824">
            <v>0</v>
          </cell>
          <cell r="I824">
            <v>148746.98000000001</v>
          </cell>
        </row>
        <row r="825">
          <cell r="A825" t="str">
            <v>3.2.2.01.01.0010</v>
          </cell>
          <cell r="B825" t="str">
            <v>A</v>
          </cell>
          <cell r="C825">
            <v>3</v>
          </cell>
          <cell r="D825">
            <v>895</v>
          </cell>
          <cell r="E825" t="str">
            <v xml:space="preserve">abono pecuniario                                 </v>
          </cell>
          <cell r="F825">
            <v>410033.04</v>
          </cell>
          <cell r="G825">
            <v>20099.7</v>
          </cell>
          <cell r="H825">
            <v>0</v>
          </cell>
          <cell r="I825">
            <v>430132.74</v>
          </cell>
        </row>
        <row r="826">
          <cell r="A826" t="str">
            <v>3.2.2.01.01.0011</v>
          </cell>
          <cell r="B826" t="str">
            <v>A</v>
          </cell>
          <cell r="C826">
            <v>3</v>
          </cell>
          <cell r="D826">
            <v>896</v>
          </cell>
          <cell r="E826" t="str">
            <v xml:space="preserve">Adicional Noturno                                </v>
          </cell>
          <cell r="F826">
            <v>285147.53000000003</v>
          </cell>
          <cell r="G826">
            <v>61750.2</v>
          </cell>
          <cell r="H826">
            <v>0</v>
          </cell>
          <cell r="I826">
            <v>346897.73</v>
          </cell>
        </row>
        <row r="827">
          <cell r="A827" t="str">
            <v>3.2.2.01.01.0012</v>
          </cell>
          <cell r="B827" t="str">
            <v>A</v>
          </cell>
          <cell r="C827">
            <v>3</v>
          </cell>
          <cell r="D827">
            <v>897</v>
          </cell>
          <cell r="E827" t="str">
            <v xml:space="preserve">Hora Extra                                       </v>
          </cell>
          <cell r="F827">
            <v>57369.47</v>
          </cell>
          <cell r="G827">
            <v>123725.75</v>
          </cell>
          <cell r="H827">
            <v>0</v>
          </cell>
          <cell r="I827">
            <v>181095.22</v>
          </cell>
        </row>
        <row r="828">
          <cell r="A828" t="str">
            <v>3.2.2.01.01.0014</v>
          </cell>
          <cell r="B828" t="str">
            <v>A</v>
          </cell>
          <cell r="C828">
            <v>3</v>
          </cell>
          <cell r="D828">
            <v>1129</v>
          </cell>
          <cell r="E828" t="str">
            <v xml:space="preserve">Diárias - Treinamento                            </v>
          </cell>
          <cell r="F828">
            <v>68506.83</v>
          </cell>
          <cell r="G828">
            <v>2044.98</v>
          </cell>
          <cell r="H828">
            <v>0</v>
          </cell>
          <cell r="I828">
            <v>70551.81</v>
          </cell>
        </row>
        <row r="829">
          <cell r="A829" t="str">
            <v>3.2.2.01.01.0015</v>
          </cell>
          <cell r="B829" t="str">
            <v>A</v>
          </cell>
          <cell r="C829">
            <v>3</v>
          </cell>
          <cell r="D829">
            <v>1286</v>
          </cell>
          <cell r="E829" t="str">
            <v xml:space="preserve">Auxílio Dependente Especial                      </v>
          </cell>
          <cell r="F829">
            <v>44518</v>
          </cell>
          <cell r="G829">
            <v>4770</v>
          </cell>
          <cell r="H829">
            <v>0</v>
          </cell>
          <cell r="I829">
            <v>49288</v>
          </cell>
        </row>
        <row r="830">
          <cell r="A830" t="str">
            <v>3.2.2.01.01.0016</v>
          </cell>
          <cell r="B830" t="str">
            <v>A</v>
          </cell>
          <cell r="C830">
            <v>3</v>
          </cell>
          <cell r="D830">
            <v>1720</v>
          </cell>
          <cell r="E830" t="str">
            <v xml:space="preserve">Auxílio Creche/Escola                            </v>
          </cell>
          <cell r="F830">
            <v>103320.44</v>
          </cell>
          <cell r="G830">
            <v>8398.74</v>
          </cell>
          <cell r="H830">
            <v>0</v>
          </cell>
          <cell r="I830">
            <v>111719.18</v>
          </cell>
        </row>
        <row r="831">
          <cell r="A831" t="str">
            <v>3.2.2.01.01.0017</v>
          </cell>
          <cell r="B831" t="str">
            <v>A</v>
          </cell>
          <cell r="C831">
            <v>3</v>
          </cell>
          <cell r="D831">
            <v>2335</v>
          </cell>
          <cell r="E831" t="str">
            <v xml:space="preserve">Reversão Provisão Férias                         </v>
          </cell>
          <cell r="F831">
            <v>-410703.22</v>
          </cell>
          <cell r="G831">
            <v>0</v>
          </cell>
          <cell r="H831">
            <v>20099.71</v>
          </cell>
          <cell r="I831">
            <v>-430802.93</v>
          </cell>
        </row>
        <row r="832">
          <cell r="A832" t="str">
            <v>3.2.2.01.01.0018</v>
          </cell>
          <cell r="B832" t="str">
            <v>A</v>
          </cell>
          <cell r="C832">
            <v>3</v>
          </cell>
          <cell r="D832">
            <v>2588</v>
          </cell>
          <cell r="E832" t="str">
            <v xml:space="preserve">Reversão Provisão 13º Salário                    </v>
          </cell>
          <cell r="F832">
            <v>-466.88</v>
          </cell>
          <cell r="G832">
            <v>0</v>
          </cell>
          <cell r="H832">
            <v>9437.4699999999993</v>
          </cell>
          <cell r="I832">
            <v>-9904.35</v>
          </cell>
        </row>
        <row r="833">
          <cell r="A833" t="str">
            <v>3.2.2.01.01.0019</v>
          </cell>
          <cell r="B833" t="str">
            <v>A</v>
          </cell>
          <cell r="C833">
            <v>3</v>
          </cell>
          <cell r="D833">
            <v>2691</v>
          </cell>
          <cell r="E833" t="str">
            <v xml:space="preserve">Faltas/Atrasos/Saídas Antecipadas                </v>
          </cell>
          <cell r="F833">
            <v>-19508.89</v>
          </cell>
          <cell r="G833">
            <v>0</v>
          </cell>
          <cell r="H833">
            <v>3322.81</v>
          </cell>
          <cell r="I833">
            <v>-22831.7</v>
          </cell>
        </row>
        <row r="834">
          <cell r="A834" t="str">
            <v>3.2.2.01.01.0020</v>
          </cell>
          <cell r="B834" t="str">
            <v>A</v>
          </cell>
          <cell r="C834">
            <v>3</v>
          </cell>
          <cell r="D834">
            <v>2694</v>
          </cell>
          <cell r="E834" t="str">
            <v xml:space="preserve">Excedente Banco de Horas Negativo                </v>
          </cell>
          <cell r="F834">
            <v>-10415.620000000001</v>
          </cell>
          <cell r="G834">
            <v>0</v>
          </cell>
          <cell r="H834">
            <v>247.16</v>
          </cell>
          <cell r="I834">
            <v>-10662.78</v>
          </cell>
        </row>
        <row r="835">
          <cell r="A835" t="str">
            <v>3.2.2.01.02</v>
          </cell>
          <cell r="B835" t="str">
            <v>S</v>
          </cell>
          <cell r="C835">
            <v>3</v>
          </cell>
          <cell r="D835">
            <v>898</v>
          </cell>
          <cell r="E835" t="str">
            <v xml:space="preserve">Remunerações e Vantagens da Diretoria            </v>
          </cell>
          <cell r="F835">
            <v>1299113.69</v>
          </cell>
          <cell r="G835">
            <v>106958.17</v>
          </cell>
          <cell r="H835">
            <v>0</v>
          </cell>
          <cell r="I835">
            <v>1406071.86</v>
          </cell>
        </row>
        <row r="836">
          <cell r="A836" t="str">
            <v>3.2.2.01.02.0001</v>
          </cell>
          <cell r="B836" t="str">
            <v>A</v>
          </cell>
          <cell r="C836">
            <v>3</v>
          </cell>
          <cell r="D836">
            <v>899</v>
          </cell>
          <cell r="E836" t="str">
            <v xml:space="preserve">Salários - Diretoria                             </v>
          </cell>
          <cell r="F836">
            <v>835569</v>
          </cell>
          <cell r="G836">
            <v>76398.69</v>
          </cell>
          <cell r="H836">
            <v>0</v>
          </cell>
          <cell r="I836">
            <v>911967.69</v>
          </cell>
        </row>
        <row r="837">
          <cell r="A837" t="str">
            <v>3.2.2.01.02.0003</v>
          </cell>
          <cell r="B837" t="str">
            <v>A</v>
          </cell>
          <cell r="C837">
            <v>3</v>
          </cell>
          <cell r="D837">
            <v>901</v>
          </cell>
          <cell r="E837" t="str">
            <v xml:space="preserve">Adicional de Risco - Diretoria                   </v>
          </cell>
          <cell r="F837">
            <v>334227.59000000003</v>
          </cell>
          <cell r="G837">
            <v>30559.48</v>
          </cell>
          <cell r="H837">
            <v>0</v>
          </cell>
          <cell r="I837">
            <v>364787.07</v>
          </cell>
        </row>
        <row r="838">
          <cell r="A838" t="str">
            <v>3.2.2.01.02.0005</v>
          </cell>
          <cell r="B838" t="str">
            <v>A</v>
          </cell>
          <cell r="C838">
            <v>3</v>
          </cell>
          <cell r="D838">
            <v>1383</v>
          </cell>
          <cell r="E838" t="str">
            <v xml:space="preserve">Diárias Diretoria - Negócios                     </v>
          </cell>
          <cell r="F838">
            <v>123235.06</v>
          </cell>
          <cell r="G838">
            <v>0</v>
          </cell>
          <cell r="H838">
            <v>0</v>
          </cell>
          <cell r="I838">
            <v>123235.06</v>
          </cell>
        </row>
        <row r="839">
          <cell r="A839" t="str">
            <v>3.2.2.01.02.0006</v>
          </cell>
          <cell r="B839" t="str">
            <v>A</v>
          </cell>
          <cell r="C839">
            <v>3</v>
          </cell>
          <cell r="D839">
            <v>1384</v>
          </cell>
          <cell r="E839" t="str">
            <v xml:space="preserve">Diárias Diretoria - Treinamento                  </v>
          </cell>
          <cell r="F839">
            <v>8428.7000000000007</v>
          </cell>
          <cell r="G839">
            <v>0</v>
          </cell>
          <cell r="H839">
            <v>0</v>
          </cell>
          <cell r="I839">
            <v>8428.7000000000007</v>
          </cell>
        </row>
        <row r="840">
          <cell r="A840" t="str">
            <v>3.2.2.01.02.0008</v>
          </cell>
          <cell r="B840" t="str">
            <v>A</v>
          </cell>
          <cell r="C840">
            <v>3</v>
          </cell>
          <cell r="D840">
            <v>2274</v>
          </cell>
          <cell r="E840" t="str">
            <v xml:space="preserve">Devoluções de Diárias Diretoria                  </v>
          </cell>
          <cell r="F840">
            <v>-2346.66</v>
          </cell>
          <cell r="G840">
            <v>0</v>
          </cell>
          <cell r="H840">
            <v>0</v>
          </cell>
          <cell r="I840">
            <v>-2346.66</v>
          </cell>
        </row>
        <row r="841">
          <cell r="A841" t="str">
            <v>3.2.2.01.03</v>
          </cell>
          <cell r="B841" t="str">
            <v>S</v>
          </cell>
          <cell r="C841">
            <v>3</v>
          </cell>
          <cell r="D841">
            <v>903</v>
          </cell>
          <cell r="E841" t="str">
            <v xml:space="preserve">Encargos                                         </v>
          </cell>
          <cell r="F841">
            <v>6794853.3899999997</v>
          </cell>
          <cell r="G841">
            <v>697759.79</v>
          </cell>
          <cell r="H841">
            <v>30700.81</v>
          </cell>
          <cell r="I841">
            <v>7461912.3700000001</v>
          </cell>
        </row>
        <row r="842">
          <cell r="A842" t="str">
            <v>3.2.2.01.03.0001</v>
          </cell>
          <cell r="B842" t="str">
            <v>A</v>
          </cell>
          <cell r="C842">
            <v>3</v>
          </cell>
          <cell r="D842">
            <v>904</v>
          </cell>
          <cell r="E842" t="str">
            <v xml:space="preserve">INSS                                             </v>
          </cell>
          <cell r="F842">
            <v>5249992.21</v>
          </cell>
          <cell r="G842">
            <v>516714.51</v>
          </cell>
          <cell r="H842">
            <v>0</v>
          </cell>
          <cell r="I842">
            <v>5766706.7199999997</v>
          </cell>
        </row>
        <row r="843">
          <cell r="A843" t="str">
            <v>3.2.2.01.03.0002</v>
          </cell>
          <cell r="B843" t="str">
            <v>A</v>
          </cell>
          <cell r="C843">
            <v>3</v>
          </cell>
          <cell r="D843">
            <v>905</v>
          </cell>
          <cell r="E843" t="str">
            <v xml:space="preserve">FGTS                                             </v>
          </cell>
          <cell r="F843">
            <v>1603905.1</v>
          </cell>
          <cell r="G843">
            <v>158112.07</v>
          </cell>
          <cell r="H843">
            <v>0</v>
          </cell>
          <cell r="I843">
            <v>1762017.17</v>
          </cell>
        </row>
        <row r="844">
          <cell r="A844" t="str">
            <v>3.2.2.01.03.0003</v>
          </cell>
          <cell r="B844" t="str">
            <v>A</v>
          </cell>
          <cell r="C844">
            <v>3</v>
          </cell>
          <cell r="D844">
            <v>906</v>
          </cell>
          <cell r="E844" t="str">
            <v xml:space="preserve">Portus Previdência Privada                       </v>
          </cell>
          <cell r="F844">
            <v>69678.100000000006</v>
          </cell>
          <cell r="G844">
            <v>5611.56</v>
          </cell>
          <cell r="H844">
            <v>0</v>
          </cell>
          <cell r="I844">
            <v>75289.66</v>
          </cell>
        </row>
        <row r="845">
          <cell r="A845" t="str">
            <v>3.2.2.01.03.0005</v>
          </cell>
          <cell r="B845" t="str">
            <v>A</v>
          </cell>
          <cell r="C845">
            <v>3</v>
          </cell>
          <cell r="D845">
            <v>2255</v>
          </cell>
          <cell r="E845" t="str">
            <v xml:space="preserve">Encarg s/ Cessão Onerosa de Funcionários         </v>
          </cell>
          <cell r="F845">
            <v>39675.620000000003</v>
          </cell>
          <cell r="G845">
            <v>17321.650000000001</v>
          </cell>
          <cell r="H845">
            <v>0</v>
          </cell>
          <cell r="I845">
            <v>56997.27</v>
          </cell>
        </row>
        <row r="846">
          <cell r="A846" t="str">
            <v>3.2.2.01.03.0007</v>
          </cell>
          <cell r="B846" t="str">
            <v>A</v>
          </cell>
          <cell r="C846">
            <v>3</v>
          </cell>
          <cell r="D846">
            <v>2700</v>
          </cell>
          <cell r="E846" t="str">
            <v xml:space="preserve">Reversão INSS s/ Provisão de Férias              </v>
          </cell>
          <cell r="F846">
            <v>-128056.11</v>
          </cell>
          <cell r="G846">
            <v>0</v>
          </cell>
          <cell r="H846">
            <v>14706.11</v>
          </cell>
          <cell r="I846">
            <v>-142762.22</v>
          </cell>
        </row>
        <row r="847">
          <cell r="A847" t="str">
            <v>3.2.2.01.03.0008</v>
          </cell>
          <cell r="B847" t="str">
            <v>A</v>
          </cell>
          <cell r="C847">
            <v>3</v>
          </cell>
          <cell r="D847">
            <v>2701</v>
          </cell>
          <cell r="E847" t="str">
            <v xml:space="preserve">Reversão FGTS s/ Provisão de Férias              </v>
          </cell>
          <cell r="F847">
            <v>-39102.49</v>
          </cell>
          <cell r="G847">
            <v>0</v>
          </cell>
          <cell r="H847">
            <v>4490.33</v>
          </cell>
          <cell r="I847">
            <v>-43592.82</v>
          </cell>
        </row>
        <row r="848">
          <cell r="A848" t="str">
            <v>3.2.2.01.03.0009</v>
          </cell>
          <cell r="B848" t="str">
            <v>A</v>
          </cell>
          <cell r="C848">
            <v>3</v>
          </cell>
          <cell r="D848">
            <v>2702</v>
          </cell>
          <cell r="E848" t="str">
            <v xml:space="preserve">Reversão Portus s/ Provisão de Férias            </v>
          </cell>
          <cell r="F848">
            <v>-974.41</v>
          </cell>
          <cell r="G848">
            <v>0</v>
          </cell>
          <cell r="H848">
            <v>1567.38</v>
          </cell>
          <cell r="I848">
            <v>-2541.79</v>
          </cell>
        </row>
        <row r="849">
          <cell r="A849" t="str">
            <v>3.2.2.01.03.0010</v>
          </cell>
          <cell r="B849" t="str">
            <v>A</v>
          </cell>
          <cell r="C849">
            <v>3</v>
          </cell>
          <cell r="D849">
            <v>2720</v>
          </cell>
          <cell r="E849" t="str">
            <v xml:space="preserve">Reversão INSS s/ Provisões de 13º Sal            </v>
          </cell>
          <cell r="F849">
            <v>-122.32</v>
          </cell>
          <cell r="G849">
            <v>0</v>
          </cell>
          <cell r="H849">
            <v>8830.0499999999993</v>
          </cell>
          <cell r="I849">
            <v>-8952.3700000000008</v>
          </cell>
        </row>
        <row r="850">
          <cell r="A850" t="str">
            <v>3.2.2.01.03.0011</v>
          </cell>
          <cell r="B850" t="str">
            <v>A</v>
          </cell>
          <cell r="C850">
            <v>3</v>
          </cell>
          <cell r="D850">
            <v>2721</v>
          </cell>
          <cell r="E850" t="str">
            <v xml:space="preserve">Reversão FGTS s/ Provisões de 13º Sal            </v>
          </cell>
          <cell r="F850">
            <v>-37.35</v>
          </cell>
          <cell r="G850">
            <v>0</v>
          </cell>
          <cell r="H850">
            <v>0</v>
          </cell>
          <cell r="I850">
            <v>-37.35</v>
          </cell>
        </row>
        <row r="851">
          <cell r="A851" t="str">
            <v>3.2.2.01.03.0012</v>
          </cell>
          <cell r="B851" t="str">
            <v>A</v>
          </cell>
          <cell r="C851">
            <v>3</v>
          </cell>
          <cell r="D851">
            <v>2722</v>
          </cell>
          <cell r="E851" t="str">
            <v xml:space="preserve">Reversão Portus s/ Provisões de 13º Sal          </v>
          </cell>
          <cell r="F851">
            <v>-104.96</v>
          </cell>
          <cell r="G851">
            <v>0</v>
          </cell>
          <cell r="H851">
            <v>1106.94</v>
          </cell>
          <cell r="I851">
            <v>-1211.9000000000001</v>
          </cell>
        </row>
        <row r="852">
          <cell r="A852" t="str">
            <v>3.2.2.01.04</v>
          </cell>
          <cell r="B852" t="str">
            <v>S</v>
          </cell>
          <cell r="C852">
            <v>3</v>
          </cell>
          <cell r="D852">
            <v>908</v>
          </cell>
          <cell r="E852" t="str">
            <v xml:space="preserve">Verbas Rescisórias                               </v>
          </cell>
          <cell r="F852">
            <v>27653.03</v>
          </cell>
          <cell r="G852">
            <v>3355.55</v>
          </cell>
          <cell r="H852">
            <v>0</v>
          </cell>
          <cell r="I852">
            <v>31008.58</v>
          </cell>
        </row>
        <row r="853">
          <cell r="A853" t="str">
            <v>3.2.2.01.04.0001</v>
          </cell>
          <cell r="B853" t="str">
            <v>A</v>
          </cell>
          <cell r="C853">
            <v>3</v>
          </cell>
          <cell r="D853">
            <v>909</v>
          </cell>
          <cell r="E853" t="str">
            <v xml:space="preserve">Salários                                         </v>
          </cell>
          <cell r="F853">
            <v>27653.03</v>
          </cell>
          <cell r="G853">
            <v>3355.55</v>
          </cell>
          <cell r="H853">
            <v>0</v>
          </cell>
          <cell r="I853">
            <v>31008.58</v>
          </cell>
        </row>
        <row r="854">
          <cell r="A854" t="str">
            <v>3.2.2.01.05</v>
          </cell>
          <cell r="B854" t="str">
            <v>S</v>
          </cell>
          <cell r="C854">
            <v>3</v>
          </cell>
          <cell r="D854">
            <v>913</v>
          </cell>
          <cell r="E854" t="str">
            <v xml:space="preserve">Outros Beneficios                                </v>
          </cell>
          <cell r="F854">
            <v>4949750.93</v>
          </cell>
          <cell r="G854">
            <v>438044.5</v>
          </cell>
          <cell r="H854">
            <v>0</v>
          </cell>
          <cell r="I854">
            <v>5387795.4299999997</v>
          </cell>
        </row>
        <row r="855">
          <cell r="A855" t="str">
            <v>3.2.2.01.05.0002</v>
          </cell>
          <cell r="B855" t="str">
            <v>A</v>
          </cell>
          <cell r="C855">
            <v>3</v>
          </cell>
          <cell r="D855">
            <v>915</v>
          </cell>
          <cell r="E855" t="str">
            <v xml:space="preserve">Vale Refeição                                    </v>
          </cell>
          <cell r="F855">
            <v>1931327.23</v>
          </cell>
          <cell r="G855">
            <v>178635.23</v>
          </cell>
          <cell r="H855">
            <v>0</v>
          </cell>
          <cell r="I855">
            <v>2109962.46</v>
          </cell>
        </row>
        <row r="856">
          <cell r="A856" t="str">
            <v>3.2.2.01.05.0003</v>
          </cell>
          <cell r="B856" t="str">
            <v>A</v>
          </cell>
          <cell r="C856">
            <v>3</v>
          </cell>
          <cell r="D856">
            <v>916</v>
          </cell>
          <cell r="E856" t="str">
            <v xml:space="preserve">Plano de Saúde                                   </v>
          </cell>
          <cell r="F856">
            <v>1639168.05</v>
          </cell>
          <cell r="G856">
            <v>162832.54999999999</v>
          </cell>
          <cell r="H856">
            <v>0</v>
          </cell>
          <cell r="I856">
            <v>1802000.6</v>
          </cell>
        </row>
        <row r="857">
          <cell r="A857" t="str">
            <v>3.2.2.01.05.0004</v>
          </cell>
          <cell r="B857" t="str">
            <v>A</v>
          </cell>
          <cell r="C857">
            <v>3</v>
          </cell>
          <cell r="D857">
            <v>917</v>
          </cell>
          <cell r="E857" t="str">
            <v xml:space="preserve">Medicamentos                                     </v>
          </cell>
          <cell r="F857">
            <v>480552.13</v>
          </cell>
          <cell r="G857">
            <v>43445.11</v>
          </cell>
          <cell r="H857">
            <v>0</v>
          </cell>
          <cell r="I857">
            <v>523997.24</v>
          </cell>
        </row>
        <row r="858">
          <cell r="A858" t="str">
            <v>3.2.2.01.05.0005</v>
          </cell>
          <cell r="B858" t="str">
            <v>A</v>
          </cell>
          <cell r="C858">
            <v>3</v>
          </cell>
          <cell r="D858">
            <v>918</v>
          </cell>
          <cell r="E858" t="str">
            <v xml:space="preserve">Serv. Odontológicos - P F                        </v>
          </cell>
          <cell r="F858">
            <v>188440.79</v>
          </cell>
          <cell r="G858">
            <v>15077.51</v>
          </cell>
          <cell r="H858">
            <v>0</v>
          </cell>
          <cell r="I858">
            <v>203518.3</v>
          </cell>
        </row>
        <row r="859">
          <cell r="A859" t="str">
            <v>3.2.2.01.05.0006</v>
          </cell>
          <cell r="B859" t="str">
            <v>A</v>
          </cell>
          <cell r="C859">
            <v>3</v>
          </cell>
          <cell r="D859">
            <v>919</v>
          </cell>
          <cell r="E859" t="str">
            <v xml:space="preserve">Produtos Óticos                                  </v>
          </cell>
          <cell r="F859">
            <v>168841.03</v>
          </cell>
          <cell r="G859">
            <v>7560</v>
          </cell>
          <cell r="H859">
            <v>0</v>
          </cell>
          <cell r="I859">
            <v>176401.03</v>
          </cell>
        </row>
        <row r="860">
          <cell r="A860" t="str">
            <v>3.2.2.01.05.0007</v>
          </cell>
          <cell r="B860" t="str">
            <v>A</v>
          </cell>
          <cell r="C860">
            <v>3</v>
          </cell>
          <cell r="D860">
            <v>920</v>
          </cell>
          <cell r="E860" t="str">
            <v xml:space="preserve">Seguro de Vida                                   </v>
          </cell>
          <cell r="F860">
            <v>75488.06</v>
          </cell>
          <cell r="G860">
            <v>6836.52</v>
          </cell>
          <cell r="H860">
            <v>0</v>
          </cell>
          <cell r="I860">
            <v>82324.58</v>
          </cell>
        </row>
        <row r="861">
          <cell r="A861" t="str">
            <v>3.2.2.01.05.0008</v>
          </cell>
          <cell r="B861" t="str">
            <v>A</v>
          </cell>
          <cell r="C861">
            <v>3</v>
          </cell>
          <cell r="D861">
            <v>921</v>
          </cell>
          <cell r="E861" t="str">
            <v xml:space="preserve">Graduação e Especializ. de Empreg.               </v>
          </cell>
          <cell r="F861">
            <v>68298.13</v>
          </cell>
          <cell r="G861">
            <v>5084.6899999999996</v>
          </cell>
          <cell r="H861">
            <v>0</v>
          </cell>
          <cell r="I861">
            <v>73382.820000000007</v>
          </cell>
        </row>
        <row r="862">
          <cell r="A862" t="str">
            <v>3.2.2.01.05.0009</v>
          </cell>
          <cell r="B862" t="str">
            <v>A</v>
          </cell>
          <cell r="C862">
            <v>3</v>
          </cell>
          <cell r="D862">
            <v>922</v>
          </cell>
          <cell r="E862" t="str">
            <v xml:space="preserve">Serv. Odontológicos - P J                        </v>
          </cell>
          <cell r="F862">
            <v>182672.83</v>
          </cell>
          <cell r="G862">
            <v>9582.89</v>
          </cell>
          <cell r="H862">
            <v>0</v>
          </cell>
          <cell r="I862">
            <v>192255.72</v>
          </cell>
        </row>
        <row r="863">
          <cell r="A863" t="str">
            <v>3.2.2.01.05.0011</v>
          </cell>
          <cell r="B863" t="str">
            <v>A</v>
          </cell>
          <cell r="C863">
            <v>3</v>
          </cell>
          <cell r="D863">
            <v>951</v>
          </cell>
          <cell r="E863" t="str">
            <v xml:space="preserve">Treinamento                                      </v>
          </cell>
          <cell r="F863">
            <v>214962.68</v>
          </cell>
          <cell r="G863">
            <v>8990</v>
          </cell>
          <cell r="H863">
            <v>0</v>
          </cell>
          <cell r="I863">
            <v>223952.68</v>
          </cell>
        </row>
        <row r="864">
          <cell r="A864" t="str">
            <v>3.2.2.01.06</v>
          </cell>
          <cell r="B864" t="str">
            <v>S</v>
          </cell>
          <cell r="C864">
            <v>3</v>
          </cell>
          <cell r="D864">
            <v>924</v>
          </cell>
          <cell r="E864" t="str">
            <v xml:space="preserve">Reembolso de Empregados                          </v>
          </cell>
          <cell r="F864">
            <v>-720516.06</v>
          </cell>
          <cell r="G864">
            <v>0</v>
          </cell>
          <cell r="H864">
            <v>66076.05</v>
          </cell>
          <cell r="I864">
            <v>-786592.11</v>
          </cell>
        </row>
        <row r="865">
          <cell r="A865" t="str">
            <v>3.2.2.01.06.0001</v>
          </cell>
          <cell r="B865" t="str">
            <v>A</v>
          </cell>
          <cell r="C865">
            <v>3</v>
          </cell>
          <cell r="D865">
            <v>925</v>
          </cell>
          <cell r="E865" t="str">
            <v xml:space="preserve">Vale Transporte                                  </v>
          </cell>
          <cell r="F865">
            <v>-85.25</v>
          </cell>
          <cell r="G865">
            <v>0</v>
          </cell>
          <cell r="H865">
            <v>0</v>
          </cell>
          <cell r="I865">
            <v>-85.25</v>
          </cell>
        </row>
        <row r="866">
          <cell r="A866" t="str">
            <v>3.2.2.01.06.0002</v>
          </cell>
          <cell r="B866" t="str">
            <v>A</v>
          </cell>
          <cell r="C866">
            <v>3</v>
          </cell>
          <cell r="D866">
            <v>926</v>
          </cell>
          <cell r="E866" t="str">
            <v xml:space="preserve">Vale Refeição                                    </v>
          </cell>
          <cell r="F866">
            <v>-81396.710000000006</v>
          </cell>
          <cell r="G866">
            <v>0</v>
          </cell>
          <cell r="H866">
            <v>9760</v>
          </cell>
          <cell r="I866">
            <v>-91156.71</v>
          </cell>
        </row>
        <row r="867">
          <cell r="A867" t="str">
            <v>3.2.2.01.06.0003</v>
          </cell>
          <cell r="B867" t="str">
            <v>A</v>
          </cell>
          <cell r="C867">
            <v>3</v>
          </cell>
          <cell r="D867">
            <v>927</v>
          </cell>
          <cell r="E867" t="str">
            <v xml:space="preserve">Plano de Saúde                                   </v>
          </cell>
          <cell r="F867">
            <v>-406532.38</v>
          </cell>
          <cell r="G867">
            <v>0</v>
          </cell>
          <cell r="H867">
            <v>40865.64</v>
          </cell>
          <cell r="I867">
            <v>-447398.02</v>
          </cell>
        </row>
        <row r="868">
          <cell r="A868" t="str">
            <v>3.2.2.01.06.0004</v>
          </cell>
          <cell r="B868" t="str">
            <v>A</v>
          </cell>
          <cell r="C868">
            <v>3</v>
          </cell>
          <cell r="D868">
            <v>928</v>
          </cell>
          <cell r="E868" t="str">
            <v xml:space="preserve">Medicamentos                                     </v>
          </cell>
          <cell r="F868">
            <v>-131166.63</v>
          </cell>
          <cell r="G868">
            <v>0</v>
          </cell>
          <cell r="H868">
            <v>11267.43</v>
          </cell>
          <cell r="I868">
            <v>-142434.06</v>
          </cell>
        </row>
        <row r="869">
          <cell r="A869" t="str">
            <v>3.2.2.01.06.0005</v>
          </cell>
          <cell r="B869" t="str">
            <v>A</v>
          </cell>
          <cell r="C869">
            <v>3</v>
          </cell>
          <cell r="D869">
            <v>929</v>
          </cell>
          <cell r="E869" t="str">
            <v xml:space="preserve">Produtos Óticos                                  </v>
          </cell>
          <cell r="F869">
            <v>-1504</v>
          </cell>
          <cell r="G869">
            <v>0</v>
          </cell>
          <cell r="H869">
            <v>0</v>
          </cell>
          <cell r="I869">
            <v>-1504</v>
          </cell>
        </row>
        <row r="870">
          <cell r="A870" t="str">
            <v>3.2.2.01.06.0008</v>
          </cell>
          <cell r="B870" t="str">
            <v>A</v>
          </cell>
          <cell r="C870">
            <v>3</v>
          </cell>
          <cell r="D870">
            <v>932</v>
          </cell>
          <cell r="E870" t="str">
            <v xml:space="preserve">Assistencia medica Odontologica                  </v>
          </cell>
          <cell r="F870">
            <v>-89659.25</v>
          </cell>
          <cell r="G870">
            <v>0</v>
          </cell>
          <cell r="H870">
            <v>4182.9799999999996</v>
          </cell>
          <cell r="I870">
            <v>-93842.23</v>
          </cell>
        </row>
        <row r="871">
          <cell r="A871" t="str">
            <v>3.2.2.01.06.0009</v>
          </cell>
          <cell r="B871" t="str">
            <v>A</v>
          </cell>
          <cell r="C871">
            <v>3</v>
          </cell>
          <cell r="D871">
            <v>2269</v>
          </cell>
          <cell r="E871" t="str">
            <v xml:space="preserve">Devoluções de Diárias                            </v>
          </cell>
          <cell r="F871">
            <v>-10101.84</v>
          </cell>
          <cell r="G871">
            <v>0</v>
          </cell>
          <cell r="H871">
            <v>0</v>
          </cell>
          <cell r="I871">
            <v>-10101.84</v>
          </cell>
        </row>
        <row r="872">
          <cell r="A872" t="str">
            <v>3.2.2.01.06.0010</v>
          </cell>
          <cell r="B872" t="str">
            <v>A</v>
          </cell>
          <cell r="C872">
            <v>3</v>
          </cell>
          <cell r="D872">
            <v>2633</v>
          </cell>
          <cell r="E872" t="str">
            <v xml:space="preserve">Auxilio Creche                                   </v>
          </cell>
          <cell r="F872">
            <v>-70</v>
          </cell>
          <cell r="G872">
            <v>0</v>
          </cell>
          <cell r="H872">
            <v>0</v>
          </cell>
          <cell r="I872">
            <v>-70</v>
          </cell>
        </row>
        <row r="873">
          <cell r="A873" t="str">
            <v>3.2.2.01.08</v>
          </cell>
          <cell r="B873" t="str">
            <v>S</v>
          </cell>
          <cell r="C873">
            <v>3</v>
          </cell>
          <cell r="D873">
            <v>936</v>
          </cell>
          <cell r="E873" t="str">
            <v xml:space="preserve">Orgãos Colegiados                                </v>
          </cell>
          <cell r="F873">
            <v>511920</v>
          </cell>
          <cell r="G873">
            <v>39060</v>
          </cell>
          <cell r="H873">
            <v>0</v>
          </cell>
          <cell r="I873">
            <v>550980</v>
          </cell>
        </row>
        <row r="874">
          <cell r="A874" t="str">
            <v>3.2.2.01.08.0001</v>
          </cell>
          <cell r="B874" t="str">
            <v>A</v>
          </cell>
          <cell r="C874">
            <v>3</v>
          </cell>
          <cell r="D874">
            <v>937</v>
          </cell>
          <cell r="E874" t="str">
            <v xml:space="preserve">CONSAD                                           </v>
          </cell>
          <cell r="F874">
            <v>405000</v>
          </cell>
          <cell r="G874">
            <v>32580</v>
          </cell>
          <cell r="H874">
            <v>0</v>
          </cell>
          <cell r="I874">
            <v>437580</v>
          </cell>
        </row>
        <row r="875">
          <cell r="A875" t="str">
            <v>3.2.2.01.08.0002</v>
          </cell>
          <cell r="B875" t="str">
            <v>A</v>
          </cell>
          <cell r="C875">
            <v>3</v>
          </cell>
          <cell r="D875">
            <v>938</v>
          </cell>
          <cell r="E875" t="str">
            <v xml:space="preserve">CONFI                                            </v>
          </cell>
          <cell r="F875">
            <v>106920</v>
          </cell>
          <cell r="G875">
            <v>6480</v>
          </cell>
          <cell r="H875">
            <v>0</v>
          </cell>
          <cell r="I875">
            <v>113400</v>
          </cell>
        </row>
        <row r="876">
          <cell r="A876" t="str">
            <v>3.2.2.01.09</v>
          </cell>
          <cell r="B876" t="str">
            <v>S</v>
          </cell>
          <cell r="C876">
            <v>3</v>
          </cell>
          <cell r="D876">
            <v>2391</v>
          </cell>
          <cell r="E876" t="str">
            <v xml:space="preserve">Participações no Resultado                       </v>
          </cell>
          <cell r="F876">
            <v>3784456.29</v>
          </cell>
          <cell r="G876">
            <v>372236.99</v>
          </cell>
          <cell r="H876">
            <v>370317.88</v>
          </cell>
          <cell r="I876">
            <v>3786375.4</v>
          </cell>
        </row>
        <row r="877">
          <cell r="A877" t="str">
            <v>3.2.2.01.09.0001</v>
          </cell>
          <cell r="B877" t="str">
            <v>A</v>
          </cell>
          <cell r="C877">
            <v>3</v>
          </cell>
          <cell r="D877">
            <v>2392</v>
          </cell>
          <cell r="E877" t="str">
            <v xml:space="preserve">PPR Administrativo                               </v>
          </cell>
          <cell r="F877">
            <v>3785623.49</v>
          </cell>
          <cell r="G877">
            <v>372236.99</v>
          </cell>
          <cell r="H877">
            <v>0</v>
          </cell>
          <cell r="I877">
            <v>4157860.48</v>
          </cell>
        </row>
        <row r="878">
          <cell r="A878" t="str">
            <v>3.2.2.01.09.0002</v>
          </cell>
          <cell r="B878" t="str">
            <v>A</v>
          </cell>
          <cell r="C878">
            <v>3</v>
          </cell>
          <cell r="D878">
            <v>2618</v>
          </cell>
          <cell r="E878" t="str">
            <v xml:space="preserve">Reversão Provisão PPR Administrativo             </v>
          </cell>
          <cell r="F878">
            <v>-1167.2</v>
          </cell>
          <cell r="G878">
            <v>0</v>
          </cell>
          <cell r="H878">
            <v>370317.88</v>
          </cell>
          <cell r="I878">
            <v>-371485.08</v>
          </cell>
        </row>
        <row r="879">
          <cell r="A879" t="str">
            <v>3.2.2.02</v>
          </cell>
          <cell r="B879" t="str">
            <v>S</v>
          </cell>
          <cell r="C879">
            <v>3</v>
          </cell>
          <cell r="D879">
            <v>940</v>
          </cell>
          <cell r="E879" t="str">
            <v xml:space="preserve">Despesas Gerais                                  </v>
          </cell>
          <cell r="F879">
            <v>12046102.130000001</v>
          </cell>
          <cell r="G879">
            <v>1351168.5</v>
          </cell>
          <cell r="H879">
            <v>0</v>
          </cell>
          <cell r="I879">
            <v>13397270.630000001</v>
          </cell>
        </row>
        <row r="880">
          <cell r="A880" t="str">
            <v>3.2.2.02.01</v>
          </cell>
          <cell r="B880" t="str">
            <v>A</v>
          </cell>
          <cell r="C880">
            <v>3</v>
          </cell>
          <cell r="D880">
            <v>941</v>
          </cell>
          <cell r="E880" t="str">
            <v xml:space="preserve">Serviços de Terceiros - PF                       </v>
          </cell>
          <cell r="F880">
            <v>3900</v>
          </cell>
          <cell r="G880">
            <v>0</v>
          </cell>
          <cell r="H880">
            <v>0</v>
          </cell>
          <cell r="I880">
            <v>3900</v>
          </cell>
        </row>
        <row r="881">
          <cell r="A881" t="str">
            <v>3.2.2.02.02</v>
          </cell>
          <cell r="B881" t="str">
            <v>A</v>
          </cell>
          <cell r="C881">
            <v>3</v>
          </cell>
          <cell r="D881">
            <v>942</v>
          </cell>
          <cell r="E881" t="str">
            <v xml:space="preserve">Serviços de Consultores - PF                     </v>
          </cell>
          <cell r="F881">
            <v>443782.6</v>
          </cell>
          <cell r="G881">
            <v>24160.5</v>
          </cell>
          <cell r="H881">
            <v>0</v>
          </cell>
          <cell r="I881">
            <v>467943.1</v>
          </cell>
        </row>
        <row r="882">
          <cell r="A882" t="str">
            <v>3.2.2.02.03</v>
          </cell>
          <cell r="B882" t="str">
            <v>A</v>
          </cell>
          <cell r="C882">
            <v>3</v>
          </cell>
          <cell r="D882">
            <v>943</v>
          </cell>
          <cell r="E882" t="str">
            <v xml:space="preserve">Remuneração a Estag. e Bolsistas                 </v>
          </cell>
          <cell r="F882">
            <v>225859.08</v>
          </cell>
          <cell r="G882">
            <v>34289.21</v>
          </cell>
          <cell r="H882">
            <v>0</v>
          </cell>
          <cell r="I882">
            <v>260148.29</v>
          </cell>
        </row>
        <row r="883">
          <cell r="A883" t="str">
            <v>3.2.2.02.05</v>
          </cell>
          <cell r="B883" t="str">
            <v>A</v>
          </cell>
          <cell r="C883">
            <v>3</v>
          </cell>
          <cell r="D883">
            <v>945</v>
          </cell>
          <cell r="E883" t="str">
            <v xml:space="preserve">Passagens  aéreas                                </v>
          </cell>
          <cell r="F883">
            <v>340890.25</v>
          </cell>
          <cell r="G883">
            <v>45073.47</v>
          </cell>
          <cell r="H883">
            <v>0</v>
          </cell>
          <cell r="I883">
            <v>385963.72</v>
          </cell>
        </row>
        <row r="884">
          <cell r="A884" t="str">
            <v>3.2.2.02.06</v>
          </cell>
          <cell r="B884" t="str">
            <v>A</v>
          </cell>
          <cell r="C884">
            <v>3</v>
          </cell>
          <cell r="D884">
            <v>946</v>
          </cell>
          <cell r="E884" t="str">
            <v xml:space="preserve">Outros Serviços - PJ                             </v>
          </cell>
          <cell r="F884">
            <v>9870.09</v>
          </cell>
          <cell r="G884">
            <v>0</v>
          </cell>
          <cell r="H884">
            <v>0</v>
          </cell>
          <cell r="I884">
            <v>9870.09</v>
          </cell>
        </row>
        <row r="885">
          <cell r="A885" t="str">
            <v>3.2.2.02.07</v>
          </cell>
          <cell r="B885" t="str">
            <v>A</v>
          </cell>
          <cell r="C885">
            <v>3</v>
          </cell>
          <cell r="D885">
            <v>947</v>
          </cell>
          <cell r="E885" t="str">
            <v xml:space="preserve">Manutenção e Reparos                             </v>
          </cell>
          <cell r="F885">
            <v>435015.93</v>
          </cell>
          <cell r="G885">
            <v>51316.58</v>
          </cell>
          <cell r="H885">
            <v>0</v>
          </cell>
          <cell r="I885">
            <v>486332.51</v>
          </cell>
        </row>
        <row r="886">
          <cell r="A886" t="str">
            <v>3.2.2.02.09</v>
          </cell>
          <cell r="B886" t="str">
            <v>A</v>
          </cell>
          <cell r="C886">
            <v>3</v>
          </cell>
          <cell r="D886">
            <v>949</v>
          </cell>
          <cell r="E886" t="str">
            <v xml:space="preserve">Meio Ambiente                                    </v>
          </cell>
          <cell r="F886">
            <v>25736.53</v>
          </cell>
          <cell r="G886">
            <v>0</v>
          </cell>
          <cell r="H886">
            <v>0</v>
          </cell>
          <cell r="I886">
            <v>25736.53</v>
          </cell>
        </row>
        <row r="887">
          <cell r="A887" t="str">
            <v>3.2.2.02.10</v>
          </cell>
          <cell r="B887" t="str">
            <v>A</v>
          </cell>
          <cell r="C887">
            <v>3</v>
          </cell>
          <cell r="D887">
            <v>950</v>
          </cell>
          <cell r="E887" t="str">
            <v xml:space="preserve">Levantamentos, Estudos e Projetos                </v>
          </cell>
          <cell r="F887">
            <v>490673</v>
          </cell>
          <cell r="G887">
            <v>276682.39</v>
          </cell>
          <cell r="H887">
            <v>0</v>
          </cell>
          <cell r="I887">
            <v>767355.39</v>
          </cell>
        </row>
        <row r="888">
          <cell r="A888" t="str">
            <v>3.2.2.02.12</v>
          </cell>
          <cell r="B888" t="str">
            <v>A</v>
          </cell>
          <cell r="C888">
            <v>3</v>
          </cell>
          <cell r="D888">
            <v>952</v>
          </cell>
          <cell r="E888" t="str">
            <v xml:space="preserve">Seguros em Geral                                 </v>
          </cell>
          <cell r="F888">
            <v>126000</v>
          </cell>
          <cell r="G888">
            <v>0</v>
          </cell>
          <cell r="H888">
            <v>0</v>
          </cell>
          <cell r="I888">
            <v>126000</v>
          </cell>
        </row>
        <row r="889">
          <cell r="A889" t="str">
            <v>3.2.2.02.13</v>
          </cell>
          <cell r="B889" t="str">
            <v>A</v>
          </cell>
          <cell r="C889">
            <v>3</v>
          </cell>
          <cell r="D889">
            <v>953</v>
          </cell>
          <cell r="E889" t="str">
            <v xml:space="preserve">Locação de Bens Móveis                           </v>
          </cell>
          <cell r="F889">
            <v>435348.88</v>
          </cell>
          <cell r="G889">
            <v>35338.06</v>
          </cell>
          <cell r="H889">
            <v>0</v>
          </cell>
          <cell r="I889">
            <v>470686.94</v>
          </cell>
        </row>
        <row r="890">
          <cell r="A890" t="str">
            <v>3.2.2.02.14</v>
          </cell>
          <cell r="B890" t="str">
            <v>A</v>
          </cell>
          <cell r="C890">
            <v>3</v>
          </cell>
          <cell r="D890">
            <v>954</v>
          </cell>
          <cell r="E890" t="str">
            <v xml:space="preserve">Locação de Veículos                              </v>
          </cell>
          <cell r="F890">
            <v>359851.96</v>
          </cell>
          <cell r="G890">
            <v>32446</v>
          </cell>
          <cell r="H890">
            <v>0</v>
          </cell>
          <cell r="I890">
            <v>392297.96</v>
          </cell>
        </row>
        <row r="891">
          <cell r="A891" t="str">
            <v>3.2.2.02.16</v>
          </cell>
          <cell r="B891" t="str">
            <v>A</v>
          </cell>
          <cell r="C891">
            <v>3</v>
          </cell>
          <cell r="D891">
            <v>956</v>
          </cell>
          <cell r="E891" t="str">
            <v xml:space="preserve">Hospedagem                                       </v>
          </cell>
          <cell r="F891">
            <v>2757.3</v>
          </cell>
          <cell r="G891">
            <v>405.3</v>
          </cell>
          <cell r="H891">
            <v>0</v>
          </cell>
          <cell r="I891">
            <v>3162.6</v>
          </cell>
        </row>
        <row r="892">
          <cell r="A892" t="str">
            <v>3.2.2.02.17</v>
          </cell>
          <cell r="B892" t="str">
            <v>A</v>
          </cell>
          <cell r="C892">
            <v>3</v>
          </cell>
          <cell r="D892">
            <v>957</v>
          </cell>
          <cell r="E892" t="str">
            <v xml:space="preserve">Frete                                            </v>
          </cell>
          <cell r="F892">
            <v>13154.48</v>
          </cell>
          <cell r="G892">
            <v>2021.76</v>
          </cell>
          <cell r="H892">
            <v>0</v>
          </cell>
          <cell r="I892">
            <v>15176.24</v>
          </cell>
        </row>
        <row r="893">
          <cell r="A893" t="str">
            <v>3.2.2.02.18</v>
          </cell>
          <cell r="B893" t="str">
            <v>A</v>
          </cell>
          <cell r="C893">
            <v>3</v>
          </cell>
          <cell r="D893">
            <v>958</v>
          </cell>
          <cell r="E893" t="str">
            <v xml:space="preserve">Consultoria Geral                                </v>
          </cell>
          <cell r="F893">
            <v>367211.2</v>
          </cell>
          <cell r="G893">
            <v>52148.2</v>
          </cell>
          <cell r="H893">
            <v>0</v>
          </cell>
          <cell r="I893">
            <v>419359.4</v>
          </cell>
        </row>
        <row r="894">
          <cell r="A894" t="str">
            <v>3.2.2.02.19</v>
          </cell>
          <cell r="B894" t="str">
            <v>A</v>
          </cell>
          <cell r="C894">
            <v>3</v>
          </cell>
          <cell r="D894">
            <v>959</v>
          </cell>
          <cell r="E894" t="str">
            <v xml:space="preserve">Transporte e Locomoção                           </v>
          </cell>
          <cell r="F894">
            <v>443657.53</v>
          </cell>
          <cell r="G894">
            <v>40706.28</v>
          </cell>
          <cell r="H894">
            <v>0</v>
          </cell>
          <cell r="I894">
            <v>484363.81</v>
          </cell>
        </row>
        <row r="895">
          <cell r="A895" t="str">
            <v>3.2.2.02.20</v>
          </cell>
          <cell r="B895" t="str">
            <v>A</v>
          </cell>
          <cell r="C895">
            <v>3</v>
          </cell>
          <cell r="D895">
            <v>960</v>
          </cell>
          <cell r="E895" t="str">
            <v xml:space="preserve">Seguro de Veículos                               </v>
          </cell>
          <cell r="F895">
            <v>12000</v>
          </cell>
          <cell r="G895">
            <v>0</v>
          </cell>
          <cell r="H895">
            <v>0</v>
          </cell>
          <cell r="I895">
            <v>12000</v>
          </cell>
        </row>
        <row r="896">
          <cell r="A896" t="str">
            <v>3.2.2.02.21</v>
          </cell>
          <cell r="B896" t="str">
            <v>A</v>
          </cell>
          <cell r="C896">
            <v>3</v>
          </cell>
          <cell r="D896">
            <v>961</v>
          </cell>
          <cell r="E896" t="str">
            <v xml:space="preserve">Publicidade e Propaganda                         </v>
          </cell>
          <cell r="F896">
            <v>224847.92</v>
          </cell>
          <cell r="G896">
            <v>68842.19</v>
          </cell>
          <cell r="H896">
            <v>0</v>
          </cell>
          <cell r="I896">
            <v>293690.11</v>
          </cell>
        </row>
        <row r="897">
          <cell r="A897" t="str">
            <v>3.2.2.02.22</v>
          </cell>
          <cell r="B897" t="str">
            <v>A</v>
          </cell>
          <cell r="C897">
            <v>3</v>
          </cell>
          <cell r="D897">
            <v>962</v>
          </cell>
          <cell r="E897" t="str">
            <v xml:space="preserve">Suporte e Manutençao de Sistemas                 </v>
          </cell>
          <cell r="F897">
            <v>367481.39</v>
          </cell>
          <cell r="G897">
            <v>46088.55</v>
          </cell>
          <cell r="H897">
            <v>0</v>
          </cell>
          <cell r="I897">
            <v>413569.94</v>
          </cell>
        </row>
        <row r="898">
          <cell r="A898" t="str">
            <v>3.2.2.02.23</v>
          </cell>
          <cell r="B898" t="str">
            <v>A</v>
          </cell>
          <cell r="C898">
            <v>3</v>
          </cell>
          <cell r="D898">
            <v>963</v>
          </cell>
          <cell r="E898" t="str">
            <v xml:space="preserve">Assinaturas e Publicações Técnicas               </v>
          </cell>
          <cell r="F898">
            <v>7918</v>
          </cell>
          <cell r="G898">
            <v>0</v>
          </cell>
          <cell r="H898">
            <v>0</v>
          </cell>
          <cell r="I898">
            <v>7918</v>
          </cell>
        </row>
        <row r="899">
          <cell r="A899" t="str">
            <v>3.2.2.02.25</v>
          </cell>
          <cell r="B899" t="str">
            <v>A</v>
          </cell>
          <cell r="C899">
            <v>3</v>
          </cell>
          <cell r="D899">
            <v>965</v>
          </cell>
          <cell r="E899" t="str">
            <v xml:space="preserve">Particip.em Feiras, Seminários e Eventos         </v>
          </cell>
          <cell r="F899">
            <v>1324195.1000000001</v>
          </cell>
          <cell r="G899">
            <v>40000</v>
          </cell>
          <cell r="H899">
            <v>0</v>
          </cell>
          <cell r="I899">
            <v>1364195.1</v>
          </cell>
        </row>
        <row r="900">
          <cell r="A900" t="str">
            <v>3.2.2.02.29</v>
          </cell>
          <cell r="B900" t="str">
            <v>A</v>
          </cell>
          <cell r="C900">
            <v>3</v>
          </cell>
          <cell r="D900">
            <v>1224</v>
          </cell>
          <cell r="E900" t="str">
            <v xml:space="preserve">Segurança e Vigilância                           </v>
          </cell>
          <cell r="F900">
            <v>4671591.6900000004</v>
          </cell>
          <cell r="G900">
            <v>408650.26</v>
          </cell>
          <cell r="H900">
            <v>0</v>
          </cell>
          <cell r="I900">
            <v>5080241.95</v>
          </cell>
        </row>
        <row r="901">
          <cell r="A901" t="str">
            <v>3.2.2.02.30</v>
          </cell>
          <cell r="B901" t="str">
            <v>A</v>
          </cell>
          <cell r="C901">
            <v>3</v>
          </cell>
          <cell r="D901">
            <v>1225</v>
          </cell>
          <cell r="E901" t="str">
            <v xml:space="preserve">Serviços Terceirizados - Limpeza                 </v>
          </cell>
          <cell r="F901">
            <v>66724.5</v>
          </cell>
          <cell r="G901">
            <v>5302</v>
          </cell>
          <cell r="H901">
            <v>0</v>
          </cell>
          <cell r="I901">
            <v>72026.5</v>
          </cell>
        </row>
        <row r="902">
          <cell r="A902" t="str">
            <v>3.2.2.02.32</v>
          </cell>
          <cell r="B902" t="str">
            <v>A</v>
          </cell>
          <cell r="C902">
            <v>3</v>
          </cell>
          <cell r="D902">
            <v>1730</v>
          </cell>
          <cell r="E902" t="str">
            <v xml:space="preserve">Serviços de Medicina do Trabalho                 </v>
          </cell>
          <cell r="F902">
            <v>52886.89</v>
          </cell>
          <cell r="G902">
            <v>0</v>
          </cell>
          <cell r="H902">
            <v>0</v>
          </cell>
          <cell r="I902">
            <v>52886.89</v>
          </cell>
        </row>
        <row r="903">
          <cell r="A903" t="str">
            <v>3.2.2.02.33</v>
          </cell>
          <cell r="B903" t="str">
            <v>A</v>
          </cell>
          <cell r="C903">
            <v>3</v>
          </cell>
          <cell r="D903">
            <v>1967</v>
          </cell>
          <cell r="E903" t="str">
            <v xml:space="preserve">Serviços Terceirizados - Administrativo          </v>
          </cell>
          <cell r="F903">
            <v>1481227.81</v>
          </cell>
          <cell r="G903">
            <v>137007.75</v>
          </cell>
          <cell r="H903">
            <v>0</v>
          </cell>
          <cell r="I903">
            <v>1618235.56</v>
          </cell>
        </row>
        <row r="904">
          <cell r="A904" t="str">
            <v>3.2.2.02.35</v>
          </cell>
          <cell r="B904" t="str">
            <v>A</v>
          </cell>
          <cell r="C904">
            <v>3</v>
          </cell>
          <cell r="D904">
            <v>2654</v>
          </cell>
          <cell r="E904" t="str">
            <v xml:space="preserve">Auditoria                                        </v>
          </cell>
          <cell r="F904">
            <v>45450</v>
          </cell>
          <cell r="G904">
            <v>0</v>
          </cell>
          <cell r="H904">
            <v>0</v>
          </cell>
          <cell r="I904">
            <v>45450</v>
          </cell>
        </row>
        <row r="905">
          <cell r="A905" t="str">
            <v>3.2.2.02.36</v>
          </cell>
          <cell r="B905" t="str">
            <v>A</v>
          </cell>
          <cell r="C905">
            <v>3</v>
          </cell>
          <cell r="D905">
            <v>2867</v>
          </cell>
          <cell r="E905" t="str">
            <v xml:space="preserve">Participação e Organização de Eventos            </v>
          </cell>
          <cell r="F905">
            <v>68070</v>
          </cell>
          <cell r="G905">
            <v>50690</v>
          </cell>
          <cell r="H905">
            <v>0</v>
          </cell>
          <cell r="I905">
            <v>118760</v>
          </cell>
        </row>
        <row r="906">
          <cell r="A906" t="str">
            <v>3.2.2.03</v>
          </cell>
          <cell r="B906" t="str">
            <v>S</v>
          </cell>
          <cell r="C906">
            <v>3</v>
          </cell>
          <cell r="D906">
            <v>968</v>
          </cell>
          <cell r="E906" t="str">
            <v xml:space="preserve">Despesas com Materiais                           </v>
          </cell>
          <cell r="F906">
            <v>249115.94</v>
          </cell>
          <cell r="G906">
            <v>28107.24</v>
          </cell>
          <cell r="H906">
            <v>0</v>
          </cell>
          <cell r="I906">
            <v>277223.18</v>
          </cell>
        </row>
        <row r="907">
          <cell r="A907" t="str">
            <v>3.2.2.03.01</v>
          </cell>
          <cell r="B907" t="str">
            <v>A</v>
          </cell>
          <cell r="C907">
            <v>3</v>
          </cell>
          <cell r="D907">
            <v>969</v>
          </cell>
          <cell r="E907" t="str">
            <v xml:space="preserve">Combustiveis e Lubrificantes                     </v>
          </cell>
          <cell r="F907">
            <v>104745.48</v>
          </cell>
          <cell r="G907">
            <v>10971.41</v>
          </cell>
          <cell r="H907">
            <v>0</v>
          </cell>
          <cell r="I907">
            <v>115716.89</v>
          </cell>
        </row>
        <row r="908">
          <cell r="A908" t="str">
            <v>3.2.2.03.02</v>
          </cell>
          <cell r="B908" t="str">
            <v>A</v>
          </cell>
          <cell r="C908">
            <v>3</v>
          </cell>
          <cell r="D908">
            <v>970</v>
          </cell>
          <cell r="E908" t="str">
            <v xml:space="preserve">Material de Consumo                              </v>
          </cell>
          <cell r="F908">
            <v>53373.16</v>
          </cell>
          <cell r="G908">
            <v>5977.24</v>
          </cell>
          <cell r="H908">
            <v>0</v>
          </cell>
          <cell r="I908">
            <v>59350.400000000001</v>
          </cell>
        </row>
        <row r="909">
          <cell r="A909" t="str">
            <v>3.2.2.03.03</v>
          </cell>
          <cell r="B909" t="str">
            <v>A</v>
          </cell>
          <cell r="C909">
            <v>3</v>
          </cell>
          <cell r="D909">
            <v>971</v>
          </cell>
          <cell r="E909" t="str">
            <v xml:space="preserve">Objetos de Pequenos Valores                      </v>
          </cell>
          <cell r="F909">
            <v>1088.55</v>
          </cell>
          <cell r="G909">
            <v>0</v>
          </cell>
          <cell r="H909">
            <v>0</v>
          </cell>
          <cell r="I909">
            <v>1088.55</v>
          </cell>
        </row>
        <row r="910">
          <cell r="A910" t="str">
            <v>3.2.2.03.05</v>
          </cell>
          <cell r="B910" t="str">
            <v>A</v>
          </cell>
          <cell r="C910">
            <v>3</v>
          </cell>
          <cell r="D910">
            <v>973</v>
          </cell>
          <cell r="E910" t="str">
            <v xml:space="preserve">Fardamento e EPI's                               </v>
          </cell>
          <cell r="F910">
            <v>47874.14</v>
          </cell>
          <cell r="G910">
            <v>1419.98</v>
          </cell>
          <cell r="H910">
            <v>0</v>
          </cell>
          <cell r="I910">
            <v>49294.12</v>
          </cell>
        </row>
        <row r="911">
          <cell r="A911" t="str">
            <v>3.2.2.03.06</v>
          </cell>
          <cell r="B911" t="str">
            <v>A</v>
          </cell>
          <cell r="C911">
            <v>3</v>
          </cell>
          <cell r="D911">
            <v>974</v>
          </cell>
          <cell r="E911" t="str">
            <v xml:space="preserve">Materiais Diversos                               </v>
          </cell>
          <cell r="F911">
            <v>18359.45</v>
          </cell>
          <cell r="G911">
            <v>2441.2399999999998</v>
          </cell>
          <cell r="H911">
            <v>0</v>
          </cell>
          <cell r="I911">
            <v>20800.689999999999</v>
          </cell>
        </row>
        <row r="912">
          <cell r="A912" t="str">
            <v>3.2.2.03.10</v>
          </cell>
          <cell r="B912" t="str">
            <v>A</v>
          </cell>
          <cell r="C912">
            <v>3</v>
          </cell>
          <cell r="D912">
            <v>1973</v>
          </cell>
          <cell r="E912" t="str">
            <v xml:space="preserve">Material de Expediente                           </v>
          </cell>
          <cell r="F912">
            <v>23692.82</v>
          </cell>
          <cell r="G912">
            <v>7297.37</v>
          </cell>
          <cell r="H912">
            <v>0</v>
          </cell>
          <cell r="I912">
            <v>30990.19</v>
          </cell>
        </row>
        <row r="913">
          <cell r="A913" t="str">
            <v>3.2.2.03.12</v>
          </cell>
          <cell r="B913" t="str">
            <v>A</v>
          </cell>
          <cell r="C913">
            <v>3</v>
          </cell>
          <cell r="D913">
            <v>2794</v>
          </cell>
          <cell r="E913" t="str">
            <v xml:space="preserve">Reembolso Cartão-Proximidade                     </v>
          </cell>
          <cell r="F913">
            <v>-17.66</v>
          </cell>
          <cell r="G913">
            <v>0</v>
          </cell>
          <cell r="H913">
            <v>0</v>
          </cell>
          <cell r="I913">
            <v>-17.66</v>
          </cell>
        </row>
        <row r="914">
          <cell r="A914" t="str">
            <v>3.2.2.04</v>
          </cell>
          <cell r="B914" t="str">
            <v>S</v>
          </cell>
          <cell r="C914">
            <v>3</v>
          </cell>
          <cell r="D914">
            <v>1057</v>
          </cell>
          <cell r="E914" t="str">
            <v xml:space="preserve">Serviços Essenciais                              </v>
          </cell>
          <cell r="F914">
            <v>541837.24</v>
          </cell>
          <cell r="G914">
            <v>51222.78</v>
          </cell>
          <cell r="H914">
            <v>0</v>
          </cell>
          <cell r="I914">
            <v>593060.02</v>
          </cell>
        </row>
        <row r="915">
          <cell r="A915" t="str">
            <v>3.2.2.04.01</v>
          </cell>
          <cell r="B915" t="str">
            <v>A</v>
          </cell>
          <cell r="C915">
            <v>3</v>
          </cell>
          <cell r="D915">
            <v>1058</v>
          </cell>
          <cell r="E915" t="str">
            <v xml:space="preserve">Energia Elétrica                                 </v>
          </cell>
          <cell r="F915">
            <v>206251.74</v>
          </cell>
          <cell r="G915">
            <v>21292.45</v>
          </cell>
          <cell r="H915">
            <v>0</v>
          </cell>
          <cell r="I915">
            <v>227544.19</v>
          </cell>
        </row>
        <row r="916">
          <cell r="A916" t="str">
            <v>3.2.2.04.03</v>
          </cell>
          <cell r="B916" t="str">
            <v>A</v>
          </cell>
          <cell r="C916">
            <v>3</v>
          </cell>
          <cell r="D916">
            <v>1060</v>
          </cell>
          <cell r="E916" t="str">
            <v xml:space="preserve">Comunicação (Telefone Móvel)                     </v>
          </cell>
          <cell r="F916">
            <v>137818.04999999999</v>
          </cell>
          <cell r="G916">
            <v>12108.36</v>
          </cell>
          <cell r="H916">
            <v>0</v>
          </cell>
          <cell r="I916">
            <v>149926.41</v>
          </cell>
        </row>
        <row r="917">
          <cell r="A917" t="str">
            <v>3.2.2.04.04</v>
          </cell>
          <cell r="B917" t="str">
            <v>A</v>
          </cell>
          <cell r="C917">
            <v>3</v>
          </cell>
          <cell r="D917">
            <v>1061</v>
          </cell>
          <cell r="E917" t="str">
            <v xml:space="preserve">Água e Esgoto                                    </v>
          </cell>
          <cell r="F917">
            <v>48293.05</v>
          </cell>
          <cell r="G917">
            <v>4467.97</v>
          </cell>
          <cell r="H917">
            <v>0</v>
          </cell>
          <cell r="I917">
            <v>52761.02</v>
          </cell>
        </row>
        <row r="918">
          <cell r="A918" t="str">
            <v>3.2.2.04.05</v>
          </cell>
          <cell r="B918" t="str">
            <v>A</v>
          </cell>
          <cell r="C918">
            <v>3</v>
          </cell>
          <cell r="D918">
            <v>1862</v>
          </cell>
          <cell r="E918" t="str">
            <v xml:space="preserve">Comunicação (Telefone Fixo)                      </v>
          </cell>
          <cell r="F918">
            <v>82020.399999999994</v>
          </cell>
          <cell r="G918">
            <v>7062.75</v>
          </cell>
          <cell r="H918">
            <v>0</v>
          </cell>
          <cell r="I918">
            <v>89083.15</v>
          </cell>
        </row>
        <row r="919">
          <cell r="A919" t="str">
            <v>3.2.2.04.06</v>
          </cell>
          <cell r="B919" t="str">
            <v>A</v>
          </cell>
          <cell r="C919">
            <v>3</v>
          </cell>
          <cell r="D919">
            <v>1864</v>
          </cell>
          <cell r="E919" t="str">
            <v xml:space="preserve">Comunicação (Internet)                           </v>
          </cell>
          <cell r="F919">
            <v>67454</v>
          </cell>
          <cell r="G919">
            <v>6291.25</v>
          </cell>
          <cell r="H919">
            <v>0</v>
          </cell>
          <cell r="I919">
            <v>73745.25</v>
          </cell>
        </row>
        <row r="920">
          <cell r="A920" t="str">
            <v>3.2.2.05</v>
          </cell>
          <cell r="B920" t="str">
            <v>S</v>
          </cell>
          <cell r="C920">
            <v>3</v>
          </cell>
          <cell r="D920">
            <v>978</v>
          </cell>
          <cell r="E920" t="str">
            <v xml:space="preserve">Outras Despesas Administrativas                  </v>
          </cell>
          <cell r="F920">
            <v>3126459.87</v>
          </cell>
          <cell r="G920">
            <v>46091.9</v>
          </cell>
          <cell r="H920">
            <v>0</v>
          </cell>
          <cell r="I920">
            <v>3172551.77</v>
          </cell>
        </row>
        <row r="921">
          <cell r="A921" t="str">
            <v>3.2.2.05.04</v>
          </cell>
          <cell r="B921" t="str">
            <v>A</v>
          </cell>
          <cell r="C921">
            <v>3</v>
          </cell>
          <cell r="D921">
            <v>982</v>
          </cell>
          <cell r="E921" t="str">
            <v xml:space="preserve">Despesas com visitantes e convidados             </v>
          </cell>
          <cell r="F921">
            <v>4262.55</v>
          </cell>
          <cell r="G921">
            <v>1049</v>
          </cell>
          <cell r="H921">
            <v>0</v>
          </cell>
          <cell r="I921">
            <v>5311.55</v>
          </cell>
        </row>
        <row r="922">
          <cell r="A922" t="str">
            <v>3.2.2.05.06</v>
          </cell>
          <cell r="B922" t="str">
            <v>A</v>
          </cell>
          <cell r="C922">
            <v>3</v>
          </cell>
          <cell r="D922">
            <v>984</v>
          </cell>
          <cell r="E922" t="str">
            <v xml:space="preserve">Contribuições Institucionais                     </v>
          </cell>
          <cell r="F922">
            <v>15393.92</v>
          </cell>
          <cell r="G922">
            <v>10811.4</v>
          </cell>
          <cell r="H922">
            <v>0</v>
          </cell>
          <cell r="I922">
            <v>26205.32</v>
          </cell>
        </row>
        <row r="923">
          <cell r="A923" t="str">
            <v>3.2.2.05.07</v>
          </cell>
          <cell r="B923" t="str">
            <v>A</v>
          </cell>
          <cell r="C923">
            <v>3</v>
          </cell>
          <cell r="D923">
            <v>985</v>
          </cell>
          <cell r="E923" t="str">
            <v xml:space="preserve">Contribuições a Entidades de Classe              </v>
          </cell>
          <cell r="F923">
            <v>29279.360000000001</v>
          </cell>
          <cell r="G923">
            <v>2800</v>
          </cell>
          <cell r="H923">
            <v>0</v>
          </cell>
          <cell r="I923">
            <v>32079.360000000001</v>
          </cell>
        </row>
        <row r="924">
          <cell r="A924" t="str">
            <v>3.2.2.05.08</v>
          </cell>
          <cell r="B924" t="str">
            <v>A</v>
          </cell>
          <cell r="C924">
            <v>3</v>
          </cell>
          <cell r="D924">
            <v>986</v>
          </cell>
          <cell r="E924" t="str">
            <v xml:space="preserve">Outros Serviços Especializados                   </v>
          </cell>
          <cell r="F924">
            <v>1265439.74</v>
          </cell>
          <cell r="G924">
            <v>18068.169999999998</v>
          </cell>
          <cell r="H924">
            <v>0</v>
          </cell>
          <cell r="I924">
            <v>1283507.9099999999</v>
          </cell>
        </row>
        <row r="925">
          <cell r="A925" t="str">
            <v>3.2.2.05.10</v>
          </cell>
          <cell r="B925" t="str">
            <v>A</v>
          </cell>
          <cell r="C925">
            <v>3</v>
          </cell>
          <cell r="D925">
            <v>988</v>
          </cell>
          <cell r="E925" t="str">
            <v xml:space="preserve">Despesas Diversas                                </v>
          </cell>
          <cell r="F925">
            <v>217.6</v>
          </cell>
          <cell r="G925">
            <v>0</v>
          </cell>
          <cell r="H925">
            <v>0</v>
          </cell>
          <cell r="I925">
            <v>217.6</v>
          </cell>
        </row>
        <row r="926">
          <cell r="A926" t="str">
            <v>3.2.2.05.12</v>
          </cell>
          <cell r="B926" t="str">
            <v>A</v>
          </cell>
          <cell r="C926">
            <v>3</v>
          </cell>
          <cell r="D926">
            <v>990</v>
          </cell>
          <cell r="E926" t="str">
            <v xml:space="preserve">Despesas c/ Cartório                             </v>
          </cell>
          <cell r="F926">
            <v>660.65</v>
          </cell>
          <cell r="G926">
            <v>0</v>
          </cell>
          <cell r="H926">
            <v>0</v>
          </cell>
          <cell r="I926">
            <v>660.65</v>
          </cell>
        </row>
        <row r="927">
          <cell r="A927" t="str">
            <v>3.2.2.05.13</v>
          </cell>
          <cell r="B927" t="str">
            <v>A</v>
          </cell>
          <cell r="C927">
            <v>3</v>
          </cell>
          <cell r="D927">
            <v>991</v>
          </cell>
          <cell r="E927" t="str">
            <v xml:space="preserve">Despesas c/ Fretes e Despachos                   </v>
          </cell>
          <cell r="F927">
            <v>17869.22</v>
          </cell>
          <cell r="G927">
            <v>1752.43</v>
          </cell>
          <cell r="H927">
            <v>0</v>
          </cell>
          <cell r="I927">
            <v>19621.650000000001</v>
          </cell>
        </row>
        <row r="928">
          <cell r="A928" t="str">
            <v>3.2.2.05.14</v>
          </cell>
          <cell r="B928" t="str">
            <v>A</v>
          </cell>
          <cell r="C928">
            <v>3</v>
          </cell>
          <cell r="D928">
            <v>992</v>
          </cell>
          <cell r="E928" t="str">
            <v xml:space="preserve">Custas Processuais e Judiciais                   </v>
          </cell>
          <cell r="F928">
            <v>26502.14</v>
          </cell>
          <cell r="G928">
            <v>11610.9</v>
          </cell>
          <cell r="H928">
            <v>0</v>
          </cell>
          <cell r="I928">
            <v>38113.040000000001</v>
          </cell>
        </row>
        <row r="929">
          <cell r="A929" t="str">
            <v>3.2.2.05.15</v>
          </cell>
          <cell r="B929" t="str">
            <v>A</v>
          </cell>
          <cell r="C929">
            <v>3</v>
          </cell>
          <cell r="D929">
            <v>993</v>
          </cell>
          <cell r="E929" t="str">
            <v xml:space="preserve">Multas Compensatórias                            </v>
          </cell>
          <cell r="F929">
            <v>162688.20000000001</v>
          </cell>
          <cell r="G929">
            <v>0</v>
          </cell>
          <cell r="H929">
            <v>0</v>
          </cell>
          <cell r="I929">
            <v>162688.20000000001</v>
          </cell>
        </row>
        <row r="930">
          <cell r="A930" t="str">
            <v>3.2.2.05.17</v>
          </cell>
          <cell r="B930" t="str">
            <v>A</v>
          </cell>
          <cell r="C930">
            <v>3</v>
          </cell>
          <cell r="D930">
            <v>995</v>
          </cell>
          <cell r="E930" t="str">
            <v xml:space="preserve">Multa por Infração                               </v>
          </cell>
          <cell r="F930">
            <v>1509662.13</v>
          </cell>
          <cell r="G930">
            <v>0</v>
          </cell>
          <cell r="H930">
            <v>0</v>
          </cell>
          <cell r="I930">
            <v>1509662.13</v>
          </cell>
        </row>
        <row r="931">
          <cell r="A931" t="str">
            <v>3.2.2.05.22</v>
          </cell>
          <cell r="B931" t="str">
            <v>A</v>
          </cell>
          <cell r="C931">
            <v>3</v>
          </cell>
          <cell r="D931">
            <v>2604</v>
          </cell>
          <cell r="E931" t="str">
            <v xml:space="preserve">Doações Indedutíveis                             </v>
          </cell>
          <cell r="F931">
            <v>94484.36</v>
          </cell>
          <cell r="G931">
            <v>0</v>
          </cell>
          <cell r="H931">
            <v>0</v>
          </cell>
          <cell r="I931">
            <v>94484.36</v>
          </cell>
        </row>
        <row r="932">
          <cell r="A932" t="str">
            <v>3.2.2.06</v>
          </cell>
          <cell r="B932" t="str">
            <v>S</v>
          </cell>
          <cell r="C932">
            <v>3</v>
          </cell>
          <cell r="D932">
            <v>999</v>
          </cell>
          <cell r="E932" t="str">
            <v xml:space="preserve">Depreciação/Amortização                          </v>
          </cell>
          <cell r="F932">
            <v>3263212.78</v>
          </cell>
          <cell r="G932">
            <v>308293.42</v>
          </cell>
          <cell r="H932">
            <v>0</v>
          </cell>
          <cell r="I932">
            <v>3571506.2</v>
          </cell>
        </row>
        <row r="933">
          <cell r="A933" t="str">
            <v>3.2.2.06.01</v>
          </cell>
          <cell r="B933" t="str">
            <v>A</v>
          </cell>
          <cell r="C933">
            <v>3</v>
          </cell>
          <cell r="D933">
            <v>1000</v>
          </cell>
          <cell r="E933" t="str">
            <v xml:space="preserve">Depreciações                                     </v>
          </cell>
          <cell r="F933">
            <v>3263212.78</v>
          </cell>
          <cell r="G933">
            <v>308293.42</v>
          </cell>
          <cell r="H933">
            <v>0</v>
          </cell>
          <cell r="I933">
            <v>3571506.2</v>
          </cell>
        </row>
        <row r="934">
          <cell r="A934" t="str">
            <v>3.2.2.07</v>
          </cell>
          <cell r="B934" t="str">
            <v>S</v>
          </cell>
          <cell r="C934">
            <v>3</v>
          </cell>
          <cell r="D934">
            <v>1385</v>
          </cell>
          <cell r="E934" t="str">
            <v xml:space="preserve">Despesas Terminal Porto Grande                   </v>
          </cell>
          <cell r="F934">
            <v>16880.37</v>
          </cell>
          <cell r="G934">
            <v>1645.04</v>
          </cell>
          <cell r="H934">
            <v>0</v>
          </cell>
          <cell r="I934">
            <v>18525.41</v>
          </cell>
        </row>
        <row r="935">
          <cell r="A935" t="str">
            <v>3.2.2.07.04</v>
          </cell>
          <cell r="B935" t="str">
            <v>S</v>
          </cell>
          <cell r="C935">
            <v>3</v>
          </cell>
          <cell r="D935">
            <v>1388</v>
          </cell>
          <cell r="E935" t="str">
            <v xml:space="preserve">Serviços Essenciais - Porto Grande               </v>
          </cell>
          <cell r="F935">
            <v>16880.37</v>
          </cell>
          <cell r="G935">
            <v>1645.04</v>
          </cell>
          <cell r="H935">
            <v>0</v>
          </cell>
          <cell r="I935">
            <v>18525.41</v>
          </cell>
        </row>
        <row r="936">
          <cell r="A936" t="str">
            <v>3.2.2.07.04.0001</v>
          </cell>
          <cell r="B936" t="str">
            <v>A</v>
          </cell>
          <cell r="C936">
            <v>3</v>
          </cell>
          <cell r="D936">
            <v>1389</v>
          </cell>
          <cell r="E936" t="str">
            <v xml:space="preserve">Energia Elétrica - Porto Grande                  </v>
          </cell>
          <cell r="F936">
            <v>16880.37</v>
          </cell>
          <cell r="G936">
            <v>1645.04</v>
          </cell>
          <cell r="H936">
            <v>0</v>
          </cell>
          <cell r="I936">
            <v>18525.41</v>
          </cell>
        </row>
        <row r="937">
          <cell r="A937" t="str">
            <v>3.2.3</v>
          </cell>
          <cell r="B937" t="str">
            <v>S</v>
          </cell>
          <cell r="C937">
            <v>3</v>
          </cell>
          <cell r="D937">
            <v>1002</v>
          </cell>
          <cell r="E937" t="str">
            <v xml:space="preserve">Despesas Tributárias                             </v>
          </cell>
          <cell r="F937">
            <v>561467.49</v>
          </cell>
          <cell r="G937">
            <v>5435</v>
          </cell>
          <cell r="H937">
            <v>0</v>
          </cell>
          <cell r="I937">
            <v>566902.49</v>
          </cell>
        </row>
        <row r="938">
          <cell r="A938" t="str">
            <v>3.2.3.01</v>
          </cell>
          <cell r="B938" t="str">
            <v>S</v>
          </cell>
          <cell r="C938">
            <v>3</v>
          </cell>
          <cell r="D938">
            <v>1003</v>
          </cell>
          <cell r="E938" t="str">
            <v xml:space="preserve">Taxas                                            </v>
          </cell>
          <cell r="F938">
            <v>78899.75</v>
          </cell>
          <cell r="G938">
            <v>5435</v>
          </cell>
          <cell r="H938">
            <v>0</v>
          </cell>
          <cell r="I938">
            <v>84334.75</v>
          </cell>
        </row>
        <row r="939">
          <cell r="A939" t="str">
            <v>3.2.3.01.01</v>
          </cell>
          <cell r="B939" t="str">
            <v>A</v>
          </cell>
          <cell r="C939">
            <v>3</v>
          </cell>
          <cell r="D939">
            <v>1004</v>
          </cell>
          <cell r="E939" t="str">
            <v xml:space="preserve">Taxa de Localização e Funcionamento              </v>
          </cell>
          <cell r="F939">
            <v>7770.52</v>
          </cell>
          <cell r="G939">
            <v>0</v>
          </cell>
          <cell r="H939">
            <v>0</v>
          </cell>
          <cell r="I939">
            <v>7770.52</v>
          </cell>
        </row>
        <row r="940">
          <cell r="A940" t="str">
            <v>3.2.3.01.02</v>
          </cell>
          <cell r="B940" t="str">
            <v>A</v>
          </cell>
          <cell r="C940">
            <v>3</v>
          </cell>
          <cell r="D940">
            <v>1005</v>
          </cell>
          <cell r="E940" t="str">
            <v xml:space="preserve">Taxas Estaduais                                  </v>
          </cell>
          <cell r="F940">
            <v>53053.64</v>
          </cell>
          <cell r="G940">
            <v>5246</v>
          </cell>
          <cell r="H940">
            <v>0</v>
          </cell>
          <cell r="I940">
            <v>58299.64</v>
          </cell>
        </row>
        <row r="941">
          <cell r="A941" t="str">
            <v>3.2.3.01.04</v>
          </cell>
          <cell r="B941" t="str">
            <v>A</v>
          </cell>
          <cell r="C941">
            <v>3</v>
          </cell>
          <cell r="D941">
            <v>1007</v>
          </cell>
          <cell r="E941" t="str">
            <v xml:space="preserve">Outras Taxas Federais                            </v>
          </cell>
          <cell r="F941">
            <v>13421.3</v>
          </cell>
          <cell r="G941">
            <v>189</v>
          </cell>
          <cell r="H941">
            <v>0</v>
          </cell>
          <cell r="I941">
            <v>13610.3</v>
          </cell>
        </row>
        <row r="942">
          <cell r="A942" t="str">
            <v>3.2.3.01.05</v>
          </cell>
          <cell r="B942" t="str">
            <v>A</v>
          </cell>
          <cell r="C942">
            <v>3</v>
          </cell>
          <cell r="D942">
            <v>1008</v>
          </cell>
          <cell r="E942" t="str">
            <v xml:space="preserve">Taxa de Licenciamento de Veículos                </v>
          </cell>
          <cell r="F942">
            <v>4654.29</v>
          </cell>
          <cell r="G942">
            <v>0</v>
          </cell>
          <cell r="H942">
            <v>0</v>
          </cell>
          <cell r="I942">
            <v>4654.29</v>
          </cell>
        </row>
        <row r="943">
          <cell r="A943" t="str">
            <v>3.2.3.02</v>
          </cell>
          <cell r="B943" t="str">
            <v>S</v>
          </cell>
          <cell r="C943">
            <v>3</v>
          </cell>
          <cell r="D943">
            <v>1884</v>
          </cell>
          <cell r="E943" t="str">
            <v xml:space="preserve">Impostos                                         </v>
          </cell>
          <cell r="F943">
            <v>482567.74</v>
          </cell>
          <cell r="G943">
            <v>0</v>
          </cell>
          <cell r="H943">
            <v>0</v>
          </cell>
          <cell r="I943">
            <v>482567.74</v>
          </cell>
        </row>
        <row r="944">
          <cell r="A944" t="str">
            <v>3.2.3.02.03</v>
          </cell>
          <cell r="B944" t="str">
            <v>A</v>
          </cell>
          <cell r="C944">
            <v>3</v>
          </cell>
          <cell r="D944">
            <v>1887</v>
          </cell>
          <cell r="E944" t="str">
            <v xml:space="preserve">Federal                                          </v>
          </cell>
          <cell r="F944">
            <v>482567.74</v>
          </cell>
          <cell r="G944">
            <v>0</v>
          </cell>
          <cell r="H944">
            <v>0</v>
          </cell>
          <cell r="I944">
            <v>482567.74</v>
          </cell>
        </row>
        <row r="945">
          <cell r="A945" t="str">
            <v>3.2.4</v>
          </cell>
          <cell r="B945" t="str">
            <v>S</v>
          </cell>
          <cell r="C945">
            <v>3</v>
          </cell>
          <cell r="D945">
            <v>1010</v>
          </cell>
          <cell r="E945" t="str">
            <v xml:space="preserve">Resultado Financeiro                             </v>
          </cell>
          <cell r="F945">
            <v>9529387.6799999997</v>
          </cell>
          <cell r="G945">
            <v>2315193.52</v>
          </cell>
          <cell r="H945">
            <v>71131.94</v>
          </cell>
          <cell r="I945">
            <v>11773449.26</v>
          </cell>
        </row>
        <row r="946">
          <cell r="A946" t="str">
            <v>3.2.4.01</v>
          </cell>
          <cell r="B946" t="str">
            <v>S</v>
          </cell>
          <cell r="C946">
            <v>3</v>
          </cell>
          <cell r="D946">
            <v>1011</v>
          </cell>
          <cell r="E946" t="str">
            <v xml:space="preserve">Receitas Financeiras                             </v>
          </cell>
          <cell r="F946">
            <v>-12161373.039999999</v>
          </cell>
          <cell r="G946">
            <v>3307.64</v>
          </cell>
          <cell r="H946">
            <v>71131.94</v>
          </cell>
          <cell r="I946">
            <v>-12229197.34</v>
          </cell>
        </row>
        <row r="947">
          <cell r="A947" t="str">
            <v>3.2.4.01.01</v>
          </cell>
          <cell r="B947" t="str">
            <v>A</v>
          </cell>
          <cell r="C947">
            <v>3</v>
          </cell>
          <cell r="D947">
            <v>1012</v>
          </cell>
          <cell r="E947" t="str">
            <v xml:space="preserve">Receitas de Aplicações Financeiras               </v>
          </cell>
          <cell r="F947">
            <v>-11326951.77</v>
          </cell>
          <cell r="G947">
            <v>0</v>
          </cell>
          <cell r="H947">
            <v>41863.769999999997</v>
          </cell>
          <cell r="I947">
            <v>-11368815.539999999</v>
          </cell>
        </row>
        <row r="948">
          <cell r="A948" t="str">
            <v>3.2.4.01.02</v>
          </cell>
          <cell r="B948" t="str">
            <v>A</v>
          </cell>
          <cell r="C948">
            <v>3</v>
          </cell>
          <cell r="D948">
            <v>1013</v>
          </cell>
          <cell r="E948" t="str">
            <v xml:space="preserve">Descontos Obtidos                                </v>
          </cell>
          <cell r="F948">
            <v>-67895.39</v>
          </cell>
          <cell r="G948">
            <v>0</v>
          </cell>
          <cell r="H948">
            <v>9348.64</v>
          </cell>
          <cell r="I948">
            <v>-77244.03</v>
          </cell>
        </row>
        <row r="949">
          <cell r="A949" t="str">
            <v>3.2.4.01.03</v>
          </cell>
          <cell r="B949" t="str">
            <v>A</v>
          </cell>
          <cell r="C949">
            <v>3</v>
          </cell>
          <cell r="D949">
            <v>1014</v>
          </cell>
          <cell r="E949" t="str">
            <v xml:space="preserve">Juros Ativos                                     </v>
          </cell>
          <cell r="F949">
            <v>-1131262.51</v>
          </cell>
          <cell r="G949">
            <v>0</v>
          </cell>
          <cell r="H949">
            <v>6714.98</v>
          </cell>
          <cell r="I949">
            <v>-1137977.49</v>
          </cell>
        </row>
        <row r="950">
          <cell r="A950" t="str">
            <v>3.2.4.01.05</v>
          </cell>
          <cell r="B950" t="str">
            <v>A</v>
          </cell>
          <cell r="C950">
            <v>3</v>
          </cell>
          <cell r="D950">
            <v>2522</v>
          </cell>
          <cell r="E950" t="str">
            <v xml:space="preserve">Multas Recebidas de Clientes                     </v>
          </cell>
          <cell r="F950">
            <v>-225823.96</v>
          </cell>
          <cell r="G950">
            <v>0</v>
          </cell>
          <cell r="H950">
            <v>13204.55</v>
          </cell>
          <cell r="I950">
            <v>-239028.51</v>
          </cell>
        </row>
        <row r="951">
          <cell r="A951" t="str">
            <v>3.2.4.01.06</v>
          </cell>
          <cell r="B951" t="str">
            <v>A</v>
          </cell>
          <cell r="C951">
            <v>3</v>
          </cell>
          <cell r="D951">
            <v>2608</v>
          </cell>
          <cell r="E951" t="str">
            <v xml:space="preserve">(-) PIS s/ Receitas Financeiras                  </v>
          </cell>
          <cell r="F951">
            <v>82903.960000000006</v>
          </cell>
          <cell r="G951">
            <v>462.36</v>
          </cell>
          <cell r="H951">
            <v>0</v>
          </cell>
          <cell r="I951">
            <v>83366.320000000007</v>
          </cell>
        </row>
        <row r="952">
          <cell r="A952" t="str">
            <v>3.2.4.01.07</v>
          </cell>
          <cell r="B952" t="str">
            <v>A</v>
          </cell>
          <cell r="C952">
            <v>3</v>
          </cell>
          <cell r="D952">
            <v>2609</v>
          </cell>
          <cell r="E952" t="str">
            <v xml:space="preserve">(-) COFINS s/ Receitas Financeiras               </v>
          </cell>
          <cell r="F952">
            <v>510178.18</v>
          </cell>
          <cell r="G952">
            <v>2845.28</v>
          </cell>
          <cell r="H952">
            <v>0</v>
          </cell>
          <cell r="I952">
            <v>513023.46</v>
          </cell>
        </row>
        <row r="953">
          <cell r="A953" t="str">
            <v>3.2.4.01.08</v>
          </cell>
          <cell r="B953" t="str">
            <v>A</v>
          </cell>
          <cell r="C953">
            <v>3</v>
          </cell>
          <cell r="D953">
            <v>2664</v>
          </cell>
          <cell r="E953" t="str">
            <v xml:space="preserve">Atualiz. Monetária Depósitos Recursais           </v>
          </cell>
          <cell r="F953">
            <v>-886.6</v>
          </cell>
          <cell r="G953">
            <v>0</v>
          </cell>
          <cell r="H953">
            <v>0</v>
          </cell>
          <cell r="I953">
            <v>-886.6</v>
          </cell>
        </row>
        <row r="954">
          <cell r="A954" t="str">
            <v>3.2.4.01.09</v>
          </cell>
          <cell r="B954" t="str">
            <v>A</v>
          </cell>
          <cell r="C954">
            <v>3</v>
          </cell>
          <cell r="D954">
            <v>2968</v>
          </cell>
          <cell r="E954" t="str">
            <v xml:space="preserve">Variação Cambial Positiva                        </v>
          </cell>
          <cell r="F954">
            <v>-1634.95</v>
          </cell>
          <cell r="G954">
            <v>0</v>
          </cell>
          <cell r="H954">
            <v>0</v>
          </cell>
          <cell r="I954">
            <v>-1634.95</v>
          </cell>
        </row>
        <row r="955">
          <cell r="A955" t="str">
            <v>3.2.4.02</v>
          </cell>
          <cell r="B955" t="str">
            <v>S</v>
          </cell>
          <cell r="C955">
            <v>3</v>
          </cell>
          <cell r="D955">
            <v>1015</v>
          </cell>
          <cell r="E955" t="str">
            <v xml:space="preserve">Despesas Financeiras                             </v>
          </cell>
          <cell r="F955">
            <v>21690760.719999999</v>
          </cell>
          <cell r="G955">
            <v>2311885.88</v>
          </cell>
          <cell r="H955">
            <v>0</v>
          </cell>
          <cell r="I955">
            <v>24002646.600000001</v>
          </cell>
        </row>
        <row r="956">
          <cell r="A956" t="str">
            <v>3.2.4.02.02</v>
          </cell>
          <cell r="B956" t="str">
            <v>A</v>
          </cell>
          <cell r="C956">
            <v>3</v>
          </cell>
          <cell r="D956">
            <v>1017</v>
          </cell>
          <cell r="E956" t="str">
            <v xml:space="preserve">Tarifas Bancárias                                </v>
          </cell>
          <cell r="F956">
            <v>124764.65</v>
          </cell>
          <cell r="G956">
            <v>3678.78</v>
          </cell>
          <cell r="H956">
            <v>0</v>
          </cell>
          <cell r="I956">
            <v>128443.43</v>
          </cell>
        </row>
        <row r="957">
          <cell r="A957" t="str">
            <v>3.2.4.02.03</v>
          </cell>
          <cell r="B957" t="str">
            <v>A</v>
          </cell>
          <cell r="C957">
            <v>3</v>
          </cell>
          <cell r="D957">
            <v>1018</v>
          </cell>
          <cell r="E957" t="str">
            <v xml:space="preserve">Juros Passivos                                   </v>
          </cell>
          <cell r="F957">
            <v>166502.1</v>
          </cell>
          <cell r="G957">
            <v>0</v>
          </cell>
          <cell r="H957">
            <v>0</v>
          </cell>
          <cell r="I957">
            <v>166502.1</v>
          </cell>
        </row>
        <row r="958">
          <cell r="A958" t="str">
            <v>3.2.4.02.04</v>
          </cell>
          <cell r="B958" t="str">
            <v>A</v>
          </cell>
          <cell r="C958">
            <v>3</v>
          </cell>
          <cell r="D958">
            <v>1019</v>
          </cell>
          <cell r="E958" t="str">
            <v xml:space="preserve">Juros sobre o Capital Próprio                    </v>
          </cell>
          <cell r="F958">
            <v>21326498.98</v>
          </cell>
          <cell r="G958">
            <v>2299209.88</v>
          </cell>
          <cell r="H958">
            <v>0</v>
          </cell>
          <cell r="I958">
            <v>23625708.859999999</v>
          </cell>
        </row>
        <row r="959">
          <cell r="A959" t="str">
            <v>3.2.4.02.05</v>
          </cell>
          <cell r="B959" t="str">
            <v>A</v>
          </cell>
          <cell r="C959">
            <v>3</v>
          </cell>
          <cell r="D959">
            <v>1020</v>
          </cell>
          <cell r="E959" t="str">
            <v xml:space="preserve">Variação Cambial Negativa                        </v>
          </cell>
          <cell r="F959">
            <v>307.63</v>
          </cell>
          <cell r="G959">
            <v>0</v>
          </cell>
          <cell r="H959">
            <v>0</v>
          </cell>
          <cell r="I959">
            <v>307.63</v>
          </cell>
        </row>
        <row r="960">
          <cell r="A960" t="str">
            <v>3.2.4.02.06</v>
          </cell>
          <cell r="B960" t="str">
            <v>A</v>
          </cell>
          <cell r="C960">
            <v>3</v>
          </cell>
          <cell r="D960">
            <v>1021</v>
          </cell>
          <cell r="E960" t="str">
            <v xml:space="preserve">Descontos ou Abatimentos Concedidos              </v>
          </cell>
          <cell r="F960">
            <v>6434.93</v>
          </cell>
          <cell r="G960">
            <v>1.17</v>
          </cell>
          <cell r="H960">
            <v>0</v>
          </cell>
          <cell r="I960">
            <v>6436.1</v>
          </cell>
        </row>
        <row r="961">
          <cell r="A961" t="str">
            <v>3.2.4.02.07</v>
          </cell>
          <cell r="B961" t="str">
            <v>A</v>
          </cell>
          <cell r="C961">
            <v>3</v>
          </cell>
          <cell r="D961">
            <v>1022</v>
          </cell>
          <cell r="E961" t="str">
            <v xml:space="preserve">IOF                                              </v>
          </cell>
          <cell r="F961">
            <v>10055.17</v>
          </cell>
          <cell r="G961">
            <v>5124.1499999999996</v>
          </cell>
          <cell r="H961">
            <v>0</v>
          </cell>
          <cell r="I961">
            <v>15179.32</v>
          </cell>
        </row>
        <row r="962">
          <cell r="A962" t="str">
            <v>3.2.4.02.09</v>
          </cell>
          <cell r="B962" t="str">
            <v>A</v>
          </cell>
          <cell r="C962">
            <v>3</v>
          </cell>
          <cell r="D962">
            <v>2404</v>
          </cell>
          <cell r="E962" t="str">
            <v xml:space="preserve">Atualiz. Monetária Depósitos de Caução           </v>
          </cell>
          <cell r="F962">
            <v>56022.82</v>
          </cell>
          <cell r="G962">
            <v>3871.9</v>
          </cell>
          <cell r="H962">
            <v>0</v>
          </cell>
          <cell r="I962">
            <v>59894.720000000001</v>
          </cell>
        </row>
        <row r="963">
          <cell r="A963" t="str">
            <v>3.2.4.02.10</v>
          </cell>
          <cell r="B963" t="str">
            <v>A</v>
          </cell>
          <cell r="C963">
            <v>3</v>
          </cell>
          <cell r="D963">
            <v>2586</v>
          </cell>
          <cell r="E963" t="str">
            <v xml:space="preserve">Atual. Monetária Gar Verb Rescisórias            </v>
          </cell>
          <cell r="F963">
            <v>174.44</v>
          </cell>
          <cell r="G963">
            <v>0</v>
          </cell>
          <cell r="H963">
            <v>0</v>
          </cell>
          <cell r="I963">
            <v>174.44</v>
          </cell>
        </row>
        <row r="964">
          <cell r="A964" t="str">
            <v>3.2.5</v>
          </cell>
          <cell r="B964" t="str">
            <v>S</v>
          </cell>
          <cell r="C964">
            <v>3</v>
          </cell>
          <cell r="D964">
            <v>1024</v>
          </cell>
          <cell r="E964" t="str">
            <v xml:space="preserve">Provisões Constituídas                           </v>
          </cell>
          <cell r="F964">
            <v>14941156.210000001</v>
          </cell>
          <cell r="G964">
            <v>1210959.52</v>
          </cell>
          <cell r="H964">
            <v>403652.14</v>
          </cell>
          <cell r="I964">
            <v>15748463.59</v>
          </cell>
        </row>
        <row r="965">
          <cell r="A965" t="str">
            <v>3.2.5.01</v>
          </cell>
          <cell r="B965" t="str">
            <v>S</v>
          </cell>
          <cell r="C965">
            <v>3</v>
          </cell>
          <cell r="D965">
            <v>1025</v>
          </cell>
          <cell r="E965" t="str">
            <v xml:space="preserve">Provisões Tributárias                            </v>
          </cell>
          <cell r="F965">
            <v>15672222.279999999</v>
          </cell>
          <cell r="G965">
            <v>594979.52</v>
          </cell>
          <cell r="H965">
            <v>156652.14000000001</v>
          </cell>
          <cell r="I965">
            <v>16110549.66</v>
          </cell>
        </row>
        <row r="966">
          <cell r="A966" t="str">
            <v>3.2.5.01.01</v>
          </cell>
          <cell r="B966" t="str">
            <v>A</v>
          </cell>
          <cell r="C966">
            <v>3</v>
          </cell>
          <cell r="D966">
            <v>1026</v>
          </cell>
          <cell r="E966" t="str">
            <v xml:space="preserve">CSLL                                             </v>
          </cell>
          <cell r="F966">
            <v>7002073.75</v>
          </cell>
          <cell r="G966">
            <v>160862.75</v>
          </cell>
          <cell r="H966">
            <v>0</v>
          </cell>
          <cell r="I966">
            <v>7162936.5</v>
          </cell>
        </row>
        <row r="967">
          <cell r="A967" t="str">
            <v>3.2.5.01.02</v>
          </cell>
          <cell r="B967" t="str">
            <v>A</v>
          </cell>
          <cell r="C967">
            <v>3</v>
          </cell>
          <cell r="D967">
            <v>1027</v>
          </cell>
          <cell r="E967" t="str">
            <v xml:space="preserve">IRPJ                                             </v>
          </cell>
          <cell r="F967">
            <v>18961399.949999999</v>
          </cell>
          <cell r="G967">
            <v>434116.77</v>
          </cell>
          <cell r="H967">
            <v>0</v>
          </cell>
          <cell r="I967">
            <v>19395516.719999999</v>
          </cell>
        </row>
        <row r="968">
          <cell r="A968" t="str">
            <v>3.2.5.01.03</v>
          </cell>
          <cell r="B968" t="str">
            <v>A</v>
          </cell>
          <cell r="C968">
            <v>3</v>
          </cell>
          <cell r="D968">
            <v>1028</v>
          </cell>
          <cell r="E968" t="str">
            <v xml:space="preserve">Receita de Subvenção -Redução IRPJ ADENE         </v>
          </cell>
          <cell r="F968">
            <v>-10291251.42</v>
          </cell>
          <cell r="G968">
            <v>0</v>
          </cell>
          <cell r="H968">
            <v>156652.14000000001</v>
          </cell>
          <cell r="I968">
            <v>-10447903.560000001</v>
          </cell>
        </row>
        <row r="969">
          <cell r="A969" t="str">
            <v>3.2.5.03</v>
          </cell>
          <cell r="B969" t="str">
            <v>S</v>
          </cell>
          <cell r="C969">
            <v>3</v>
          </cell>
          <cell r="D969">
            <v>1597</v>
          </cell>
          <cell r="E969" t="str">
            <v xml:space="preserve">Provisões p/ Contingências                       </v>
          </cell>
          <cell r="F969">
            <v>-277217.52</v>
          </cell>
          <cell r="G969">
            <v>610000</v>
          </cell>
          <cell r="H969">
            <v>247000</v>
          </cell>
          <cell r="I969">
            <v>85782.48</v>
          </cell>
        </row>
        <row r="970">
          <cell r="A970" t="str">
            <v>3.2.5.03.02</v>
          </cell>
          <cell r="B970" t="str">
            <v>A</v>
          </cell>
          <cell r="C970">
            <v>3</v>
          </cell>
          <cell r="D970">
            <v>1601</v>
          </cell>
          <cell r="E970" t="str">
            <v xml:space="preserve">Provisão p/ Contingências Cíveis                 </v>
          </cell>
          <cell r="F970">
            <v>0</v>
          </cell>
          <cell r="G970">
            <v>610000</v>
          </cell>
          <cell r="H970">
            <v>0</v>
          </cell>
          <cell r="I970">
            <v>610000</v>
          </cell>
        </row>
        <row r="971">
          <cell r="A971" t="str">
            <v>3.2.5.03.05</v>
          </cell>
          <cell r="B971" t="str">
            <v>A</v>
          </cell>
          <cell r="C971">
            <v>3</v>
          </cell>
          <cell r="D971">
            <v>2841</v>
          </cell>
          <cell r="E971" t="str">
            <v xml:space="preserve">(-) Rev.Provisão p/ Cont Cíveis                  </v>
          </cell>
          <cell r="F971">
            <v>-277217.52</v>
          </cell>
          <cell r="G971">
            <v>0</v>
          </cell>
          <cell r="H971">
            <v>247000</v>
          </cell>
          <cell r="I971">
            <v>-524217.52</v>
          </cell>
        </row>
        <row r="972">
          <cell r="A972" t="str">
            <v>3.2.5.04</v>
          </cell>
          <cell r="B972" t="str">
            <v>S</v>
          </cell>
          <cell r="C972">
            <v>3</v>
          </cell>
          <cell r="D972">
            <v>1723</v>
          </cell>
          <cell r="E972" t="str">
            <v xml:space="preserve">Perdas                                           </v>
          </cell>
          <cell r="F972">
            <v>-453848.55</v>
          </cell>
          <cell r="G972">
            <v>5980</v>
          </cell>
          <cell r="H972">
            <v>0</v>
          </cell>
          <cell r="I972">
            <v>-447868.55</v>
          </cell>
        </row>
        <row r="973">
          <cell r="A973" t="str">
            <v>3.2.5.04.01</v>
          </cell>
          <cell r="B973" t="str">
            <v>A</v>
          </cell>
          <cell r="C973">
            <v>3</v>
          </cell>
          <cell r="D973">
            <v>1724</v>
          </cell>
          <cell r="E973" t="str">
            <v xml:space="preserve">Perdas nos Recebimentos de Créditos              </v>
          </cell>
          <cell r="F973">
            <v>0</v>
          </cell>
          <cell r="G973">
            <v>5980</v>
          </cell>
          <cell r="H973">
            <v>0</v>
          </cell>
          <cell r="I973">
            <v>5980</v>
          </cell>
        </row>
        <row r="974">
          <cell r="A974" t="str">
            <v>3.2.5.04.02</v>
          </cell>
          <cell r="B974" t="str">
            <v>A</v>
          </cell>
          <cell r="C974">
            <v>3</v>
          </cell>
          <cell r="D974">
            <v>2967</v>
          </cell>
          <cell r="E974" t="str">
            <v xml:space="preserve">(-) Rev. Perdas Recebimentos de Créditos         </v>
          </cell>
          <cell r="F974">
            <v>-453848.55</v>
          </cell>
          <cell r="G974">
            <v>0</v>
          </cell>
          <cell r="H974">
            <v>0</v>
          </cell>
          <cell r="I974">
            <v>-453848.55</v>
          </cell>
        </row>
        <row r="975">
          <cell r="A975" t="str">
            <v>3.2.6</v>
          </cell>
          <cell r="B975" t="str">
            <v>S</v>
          </cell>
          <cell r="C975">
            <v>3</v>
          </cell>
          <cell r="D975">
            <v>1031</v>
          </cell>
          <cell r="E975" t="str">
            <v xml:space="preserve">Resultado não Operacional                        </v>
          </cell>
          <cell r="F975">
            <v>3134.23</v>
          </cell>
          <cell r="G975">
            <v>543.12</v>
          </cell>
          <cell r="H975">
            <v>274.7</v>
          </cell>
          <cell r="I975">
            <v>3402.65</v>
          </cell>
        </row>
        <row r="976">
          <cell r="A976" t="str">
            <v>3.2.6.04</v>
          </cell>
          <cell r="B976" t="str">
            <v>S</v>
          </cell>
          <cell r="C976">
            <v>3</v>
          </cell>
          <cell r="D976">
            <v>1624</v>
          </cell>
          <cell r="E976" t="str">
            <v xml:space="preserve">Ajuste de Inventário                             </v>
          </cell>
          <cell r="F976">
            <v>3134.23</v>
          </cell>
          <cell r="G976">
            <v>543.12</v>
          </cell>
          <cell r="H976">
            <v>274.7</v>
          </cell>
          <cell r="I976">
            <v>3402.65</v>
          </cell>
        </row>
        <row r="977">
          <cell r="A977" t="str">
            <v>3.2.6.04.02</v>
          </cell>
          <cell r="B977" t="str">
            <v>A</v>
          </cell>
          <cell r="C977">
            <v>3</v>
          </cell>
          <cell r="D977">
            <v>2401</v>
          </cell>
          <cell r="E977" t="str">
            <v xml:space="preserve">Ajuste de Inventário - Devedor                   </v>
          </cell>
          <cell r="F977">
            <v>8960.1299999999992</v>
          </cell>
          <cell r="G977">
            <v>543.12</v>
          </cell>
          <cell r="H977">
            <v>0</v>
          </cell>
          <cell r="I977">
            <v>9503.25</v>
          </cell>
        </row>
        <row r="978">
          <cell r="A978" t="str">
            <v>3.2.6.04.03</v>
          </cell>
          <cell r="B978" t="str">
            <v>A</v>
          </cell>
          <cell r="C978">
            <v>3</v>
          </cell>
          <cell r="D978">
            <v>2402</v>
          </cell>
          <cell r="E978" t="str">
            <v xml:space="preserve">Ajuste de Inventário - Credor                    </v>
          </cell>
          <cell r="F978">
            <v>-5825.9</v>
          </cell>
          <cell r="G978">
            <v>0</v>
          </cell>
          <cell r="H978">
            <v>274.7</v>
          </cell>
          <cell r="I978">
            <v>-6100.6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O DE CONTAS"/>
      <sheetName val="BALANCETE JULHO 19"/>
      <sheetName val="BALANCETE JUNHO 19"/>
      <sheetName val="BALANCETE MAI_19"/>
      <sheetName val="BALANCETE ABR19"/>
      <sheetName val="BALANCETE MAR 19"/>
      <sheetName val="BALANCETE BASE FEV 19"/>
      <sheetName val="BALANCETE BASE JAN 19"/>
      <sheetName val="BASE - BALANCETE DEZ 2018"/>
      <sheetName val="Balanço Patrimonial"/>
      <sheetName val="Demonstração de Resultado-DRE"/>
      <sheetName val="Demons.Resultado Abrangente-DRA"/>
      <sheetName val="Mutações Pat. Líqu.-DMPL "/>
      <sheetName val="EMAP DFCI 06.2019"/>
      <sheetName val="MOV. IMOB. 2019"/>
      <sheetName val="Fluxo de Caixa-DFC -19 "/>
      <sheetName val="Dem. Valor Adicionado_DVA"/>
      <sheetName val="Indices e Indicadores"/>
      <sheetName val="Receita LíquidaOK"/>
      <sheetName val="Custos OperacionaisOK"/>
      <sheetName val="Despesas ADMOK"/>
      <sheetName val="Impostos sobre o lucro"/>
      <sheetName val="DisponibilidadesOK"/>
      <sheetName val="ClientesOK"/>
      <sheetName val="Impostos Recuperar"/>
      <sheetName val="Imobilizado"/>
      <sheetName val="Mutação Imobilizado"/>
      <sheetName val="Mutação Intangível"/>
      <sheetName val="Imposto a Recolher"/>
      <sheetName val="Clientes"/>
      <sheetName val="Fornecedores"/>
      <sheetName val="Abertura do PL"/>
    </sheetNames>
    <sheetDataSet>
      <sheetData sheetId="0"/>
      <sheetData sheetId="1"/>
      <sheetData sheetId="2">
        <row r="6">
          <cell r="A6">
            <v>1</v>
          </cell>
        </row>
      </sheetData>
      <sheetData sheetId="3"/>
      <sheetData sheetId="4"/>
      <sheetData sheetId="5"/>
      <sheetData sheetId="6"/>
      <sheetData sheetId="7"/>
      <sheetData sheetId="8">
        <row r="4">
          <cell r="A4" t="str">
            <v>CONTA</v>
          </cell>
          <cell r="B4" t="str">
            <v>Tipo</v>
          </cell>
          <cell r="C4" t="str">
            <v>Tipo 1</v>
          </cell>
          <cell r="D4" t="str">
            <v xml:space="preserve">REDUZIDO </v>
          </cell>
          <cell r="E4">
            <v>0</v>
          </cell>
          <cell r="F4" t="str">
            <v>Saldo Anterior</v>
          </cell>
          <cell r="G4" t="str">
            <v>DEBITO</v>
          </cell>
          <cell r="H4" t="str">
            <v>CREDITO</v>
          </cell>
          <cell r="I4" t="str">
            <v>Saldo Final</v>
          </cell>
        </row>
        <row r="5">
          <cell r="A5">
            <v>1</v>
          </cell>
          <cell r="B5" t="str">
            <v>S</v>
          </cell>
          <cell r="C5">
            <v>1</v>
          </cell>
          <cell r="D5">
            <v>1</v>
          </cell>
          <cell r="E5" t="str">
            <v xml:space="preserve">ATIVO                                            </v>
          </cell>
          <cell r="F5">
            <v>959918708.77999997</v>
          </cell>
          <cell r="G5">
            <v>337314533.95999998</v>
          </cell>
          <cell r="H5">
            <v>260115792.41</v>
          </cell>
          <cell r="I5">
            <v>1037117450.33</v>
          </cell>
        </row>
        <row r="6">
          <cell r="A6" t="str">
            <v>1.1</v>
          </cell>
          <cell r="B6" t="str">
            <v>S</v>
          </cell>
          <cell r="C6">
            <v>1</v>
          </cell>
          <cell r="D6">
            <v>2</v>
          </cell>
          <cell r="E6" t="str">
            <v xml:space="preserve">Ativo Circulante                                 </v>
          </cell>
          <cell r="F6">
            <v>235942469.59</v>
          </cell>
          <cell r="G6">
            <v>58794320.75</v>
          </cell>
          <cell r="H6">
            <v>259766796.77000001</v>
          </cell>
          <cell r="I6">
            <v>34969993.57</v>
          </cell>
        </row>
        <row r="7">
          <cell r="A7" t="str">
            <v>1.1.1</v>
          </cell>
          <cell r="B7" t="str">
            <v>S</v>
          </cell>
          <cell r="C7">
            <v>1</v>
          </cell>
          <cell r="D7">
            <v>3</v>
          </cell>
          <cell r="E7" t="str">
            <v xml:space="preserve">Disponível                                       </v>
          </cell>
          <cell r="F7">
            <v>207110021.06</v>
          </cell>
          <cell r="G7">
            <v>31086932.030000001</v>
          </cell>
          <cell r="H7">
            <v>229041600.63999999</v>
          </cell>
          <cell r="I7">
            <v>9155352.4499999993</v>
          </cell>
        </row>
        <row r="8">
          <cell r="A8" t="str">
            <v>1.1.1.01</v>
          </cell>
          <cell r="B8" t="str">
            <v>S</v>
          </cell>
          <cell r="C8">
            <v>1</v>
          </cell>
          <cell r="D8">
            <v>4</v>
          </cell>
          <cell r="E8" t="str">
            <v xml:space="preserve">Caixa                                            </v>
          </cell>
          <cell r="F8">
            <v>5464.22</v>
          </cell>
          <cell r="G8">
            <v>500</v>
          </cell>
          <cell r="H8">
            <v>5964.22</v>
          </cell>
          <cell r="I8">
            <v>0</v>
          </cell>
        </row>
        <row r="9">
          <cell r="A9" t="str">
            <v>1.1.1.01.01</v>
          </cell>
          <cell r="B9" t="str">
            <v>A</v>
          </cell>
          <cell r="C9">
            <v>1</v>
          </cell>
          <cell r="D9">
            <v>5</v>
          </cell>
          <cell r="E9" t="str">
            <v xml:space="preserve">Caixa Geral                                      </v>
          </cell>
          <cell r="F9">
            <v>5464.22</v>
          </cell>
          <cell r="G9">
            <v>500</v>
          </cell>
          <cell r="H9">
            <v>5964.22</v>
          </cell>
          <cell r="I9">
            <v>0</v>
          </cell>
        </row>
        <row r="10">
          <cell r="A10" t="str">
            <v>1.1.1.02</v>
          </cell>
          <cell r="B10" t="str">
            <v>S</v>
          </cell>
          <cell r="C10">
            <v>1</v>
          </cell>
          <cell r="D10">
            <v>6</v>
          </cell>
          <cell r="E10" t="str">
            <v xml:space="preserve">Bancos c/ Movimento - EMAP                       </v>
          </cell>
          <cell r="F10">
            <v>200388157.84</v>
          </cell>
          <cell r="G10">
            <v>23370530.75</v>
          </cell>
          <cell r="H10">
            <v>222387709.78</v>
          </cell>
          <cell r="I10">
            <v>1370978.81</v>
          </cell>
        </row>
        <row r="11">
          <cell r="A11" t="str">
            <v>1.1.1.02.06</v>
          </cell>
          <cell r="B11" t="str">
            <v>A</v>
          </cell>
          <cell r="C11">
            <v>1</v>
          </cell>
          <cell r="D11">
            <v>9</v>
          </cell>
          <cell r="E11" t="str">
            <v xml:space="preserve">CEF C/C 628-0                                    </v>
          </cell>
          <cell r="F11">
            <v>27332.27</v>
          </cell>
          <cell r="G11">
            <v>0</v>
          </cell>
          <cell r="H11">
            <v>42</v>
          </cell>
          <cell r="I11">
            <v>27290.27</v>
          </cell>
        </row>
        <row r="12">
          <cell r="A12" t="str">
            <v>1.1.1.02.09</v>
          </cell>
          <cell r="B12" t="str">
            <v>A</v>
          </cell>
          <cell r="C12">
            <v>1</v>
          </cell>
          <cell r="D12">
            <v>1942</v>
          </cell>
          <cell r="E12" t="str">
            <v xml:space="preserve">CEF C/C 2349-5 - Empréstimo Consignado           </v>
          </cell>
          <cell r="F12">
            <v>1103.33</v>
          </cell>
          <cell r="G12">
            <v>30334.74</v>
          </cell>
          <cell r="H12">
            <v>42</v>
          </cell>
          <cell r="I12">
            <v>31396.07</v>
          </cell>
        </row>
        <row r="13">
          <cell r="A13" t="str">
            <v>1.1.1.02.12</v>
          </cell>
          <cell r="B13" t="str">
            <v>A</v>
          </cell>
          <cell r="C13">
            <v>1</v>
          </cell>
          <cell r="D13">
            <v>2482</v>
          </cell>
          <cell r="E13" t="str">
            <v xml:space="preserve">BB C/C 14401-0 AG. 3846-6                        </v>
          </cell>
          <cell r="F13">
            <v>200339672.22999999</v>
          </cell>
          <cell r="G13">
            <v>23339147.010000002</v>
          </cell>
          <cell r="H13">
            <v>222386576.78</v>
          </cell>
          <cell r="I13">
            <v>1292242.46</v>
          </cell>
        </row>
        <row r="14">
          <cell r="A14" t="str">
            <v>1.1.1.02.13</v>
          </cell>
          <cell r="B14" t="str">
            <v>A</v>
          </cell>
          <cell r="C14">
            <v>1</v>
          </cell>
          <cell r="D14">
            <v>2483</v>
          </cell>
          <cell r="E14" t="str">
            <v xml:space="preserve">BB C/C 105.549-6 - Concurso                      </v>
          </cell>
          <cell r="F14">
            <v>527.17999999999995</v>
          </cell>
          <cell r="G14">
            <v>0</v>
          </cell>
          <cell r="H14">
            <v>0</v>
          </cell>
          <cell r="I14">
            <v>527.17999999999995</v>
          </cell>
        </row>
        <row r="15">
          <cell r="A15" t="str">
            <v>1.1.1.02.14</v>
          </cell>
          <cell r="B15" t="str">
            <v>A</v>
          </cell>
          <cell r="C15">
            <v>1</v>
          </cell>
          <cell r="D15">
            <v>2484</v>
          </cell>
          <cell r="E15" t="str">
            <v xml:space="preserve">BB C/C 105.588-7 - C CORP                        </v>
          </cell>
          <cell r="F15">
            <v>0</v>
          </cell>
          <cell r="G15">
            <v>1049</v>
          </cell>
          <cell r="H15">
            <v>1049</v>
          </cell>
          <cell r="I15">
            <v>0</v>
          </cell>
        </row>
        <row r="16">
          <cell r="A16" t="str">
            <v>1.1.1.02.15</v>
          </cell>
          <cell r="B16" t="str">
            <v>A</v>
          </cell>
          <cell r="C16">
            <v>1</v>
          </cell>
          <cell r="D16">
            <v>2485</v>
          </cell>
          <cell r="E16" t="str">
            <v xml:space="preserve">BB C/C 105.669-7 - Fundo Social                  </v>
          </cell>
          <cell r="F16">
            <v>18820.61</v>
          </cell>
          <cell r="G16">
            <v>0</v>
          </cell>
          <cell r="H16">
            <v>0</v>
          </cell>
          <cell r="I16">
            <v>18820.61</v>
          </cell>
        </row>
        <row r="17">
          <cell r="A17" t="str">
            <v>1.1.1.02.17</v>
          </cell>
          <cell r="B17" t="str">
            <v>A</v>
          </cell>
          <cell r="C17">
            <v>1</v>
          </cell>
          <cell r="D17">
            <v>2488</v>
          </cell>
          <cell r="E17" t="str">
            <v xml:space="preserve">BB C/C 105.796-0 - Porto Grande                  </v>
          </cell>
          <cell r="F17">
            <v>702.22</v>
          </cell>
          <cell r="G17">
            <v>0</v>
          </cell>
          <cell r="H17">
            <v>0</v>
          </cell>
          <cell r="I17">
            <v>702.22</v>
          </cell>
        </row>
        <row r="18">
          <cell r="A18" t="str">
            <v>1.1.1.04</v>
          </cell>
          <cell r="B18" t="str">
            <v>S</v>
          </cell>
          <cell r="C18">
            <v>1</v>
          </cell>
          <cell r="D18">
            <v>13</v>
          </cell>
          <cell r="E18" t="str">
            <v xml:space="preserve">Aplicações de Liquidez Imediata - EMAP           </v>
          </cell>
          <cell r="F18">
            <v>5861805.5</v>
          </cell>
          <cell r="G18">
            <v>7712084.2000000002</v>
          </cell>
          <cell r="H18">
            <v>6647926.6399999997</v>
          </cell>
          <cell r="I18">
            <v>6925963.0599999996</v>
          </cell>
        </row>
        <row r="19">
          <cell r="A19" t="str">
            <v>1.1.1.04.13</v>
          </cell>
          <cell r="B19" t="str">
            <v>A</v>
          </cell>
          <cell r="C19">
            <v>1</v>
          </cell>
          <cell r="D19">
            <v>2492</v>
          </cell>
          <cell r="E19" t="str">
            <v xml:space="preserve">BB C/C 105.549-6 Aplic BB Amplo                  </v>
          </cell>
          <cell r="F19">
            <v>151560.54999999999</v>
          </cell>
          <cell r="G19">
            <v>677.42</v>
          </cell>
          <cell r="H19">
            <v>0</v>
          </cell>
          <cell r="I19">
            <v>152237.97</v>
          </cell>
        </row>
        <row r="20">
          <cell r="A20" t="str">
            <v>1.1.1.04.14</v>
          </cell>
          <cell r="B20" t="str">
            <v>A</v>
          </cell>
          <cell r="C20">
            <v>1</v>
          </cell>
          <cell r="D20">
            <v>2493</v>
          </cell>
          <cell r="E20" t="str">
            <v xml:space="preserve">BB C/C 105.588-7 Fundo CP Admin Supremo          </v>
          </cell>
          <cell r="F20">
            <v>19110.669999999998</v>
          </cell>
          <cell r="G20">
            <v>24.12</v>
          </cell>
          <cell r="H20">
            <v>1049</v>
          </cell>
          <cell r="I20">
            <v>18085.79</v>
          </cell>
        </row>
        <row r="21">
          <cell r="A21" t="str">
            <v>1.1.1.04.15</v>
          </cell>
          <cell r="B21" t="str">
            <v>A</v>
          </cell>
          <cell r="C21">
            <v>1</v>
          </cell>
          <cell r="D21">
            <v>2495</v>
          </cell>
          <cell r="E21" t="str">
            <v xml:space="preserve">BB Poupança 105.716-2 Leilão                     </v>
          </cell>
          <cell r="F21">
            <v>967240.06</v>
          </cell>
          <cell r="G21">
            <v>3593.3</v>
          </cell>
          <cell r="H21">
            <v>0</v>
          </cell>
          <cell r="I21">
            <v>970833.36</v>
          </cell>
        </row>
        <row r="22">
          <cell r="A22" t="str">
            <v>1.1.1.04.16</v>
          </cell>
          <cell r="B22" t="str">
            <v>A</v>
          </cell>
          <cell r="C22">
            <v>1</v>
          </cell>
          <cell r="D22">
            <v>2497</v>
          </cell>
          <cell r="E22" t="str">
            <v xml:space="preserve">BB C/C  14401-0 Aplic Corp DI - AG. 3846         </v>
          </cell>
          <cell r="F22">
            <v>214828.08</v>
          </cell>
          <cell r="G22">
            <v>533.67999999999995</v>
          </cell>
          <cell r="H22">
            <v>80098.100000000006</v>
          </cell>
          <cell r="I22">
            <v>135263.66</v>
          </cell>
        </row>
        <row r="23">
          <cell r="A23" t="str">
            <v>1.1.1.04.17</v>
          </cell>
          <cell r="B23" t="str">
            <v>A</v>
          </cell>
          <cell r="C23">
            <v>1</v>
          </cell>
          <cell r="D23">
            <v>2498</v>
          </cell>
          <cell r="E23" t="str">
            <v xml:space="preserve">BB C/C 14401-0 - CDB DI SWAP - AG. 3846          </v>
          </cell>
          <cell r="F23">
            <v>4509066.1399999997</v>
          </cell>
          <cell r="G23">
            <v>7707255.6799999997</v>
          </cell>
          <cell r="H23">
            <v>6566779.54</v>
          </cell>
          <cell r="I23">
            <v>5649542.2800000003</v>
          </cell>
        </row>
        <row r="24">
          <cell r="A24" t="str">
            <v>1.1.1.05</v>
          </cell>
          <cell r="B24" t="str">
            <v>S</v>
          </cell>
          <cell r="C24">
            <v>1</v>
          </cell>
          <cell r="D24">
            <v>19</v>
          </cell>
          <cell r="E24" t="str">
            <v xml:space="preserve">Aplicações de Recursos de Terceiros              </v>
          </cell>
          <cell r="F24">
            <v>854593.5</v>
          </cell>
          <cell r="G24">
            <v>3817.08</v>
          </cell>
          <cell r="H24">
            <v>0</v>
          </cell>
          <cell r="I24">
            <v>858410.58</v>
          </cell>
        </row>
        <row r="25">
          <cell r="A25" t="str">
            <v>1.1.1.05.09</v>
          </cell>
          <cell r="B25" t="str">
            <v>A</v>
          </cell>
          <cell r="C25">
            <v>1</v>
          </cell>
          <cell r="D25">
            <v>2491</v>
          </cell>
          <cell r="E25" t="str">
            <v xml:space="preserve">BB C/C 14401-0 AG.3846-6-Poupança-Caução         </v>
          </cell>
          <cell r="F25">
            <v>854593.5</v>
          </cell>
          <cell r="G25">
            <v>3817.08</v>
          </cell>
          <cell r="H25">
            <v>0</v>
          </cell>
          <cell r="I25">
            <v>858410.58</v>
          </cell>
        </row>
        <row r="26">
          <cell r="A26" t="str">
            <v>1.1.2</v>
          </cell>
          <cell r="B26" t="str">
            <v>S</v>
          </cell>
          <cell r="C26">
            <v>1</v>
          </cell>
          <cell r="D26">
            <v>24</v>
          </cell>
          <cell r="E26" t="str">
            <v xml:space="preserve">Faturas/Contas a Receber                         </v>
          </cell>
          <cell r="F26">
            <v>12081804.300000001</v>
          </cell>
          <cell r="G26">
            <v>22700829.789999999</v>
          </cell>
          <cell r="H26">
            <v>24312858.399999999</v>
          </cell>
          <cell r="I26">
            <v>10469775.689999999</v>
          </cell>
        </row>
        <row r="27">
          <cell r="A27" t="str">
            <v>1.1.2.01</v>
          </cell>
          <cell r="B27" t="str">
            <v>S</v>
          </cell>
          <cell r="C27">
            <v>1</v>
          </cell>
          <cell r="D27">
            <v>25</v>
          </cell>
          <cell r="E27" t="str">
            <v xml:space="preserve">Faturas de Serviços                              </v>
          </cell>
          <cell r="F27">
            <v>12081804.300000001</v>
          </cell>
          <cell r="G27">
            <v>22700829.789999999</v>
          </cell>
          <cell r="H27">
            <v>24312858.399999999</v>
          </cell>
          <cell r="I27">
            <v>10469775.689999999</v>
          </cell>
        </row>
        <row r="28">
          <cell r="A28" t="str">
            <v>1.1.2.01.01</v>
          </cell>
          <cell r="B28" t="str">
            <v>S</v>
          </cell>
          <cell r="C28">
            <v>1</v>
          </cell>
          <cell r="D28">
            <v>26</v>
          </cell>
          <cell r="E28" t="str">
            <v xml:space="preserve">Clientes                                         </v>
          </cell>
          <cell r="F28">
            <v>11596237.640000001</v>
          </cell>
          <cell r="G28">
            <v>15577088.32</v>
          </cell>
          <cell r="H28">
            <v>16703550.27</v>
          </cell>
          <cell r="I28">
            <v>10469775.689999999</v>
          </cell>
        </row>
        <row r="29">
          <cell r="A29" t="str">
            <v>1.1.2.01.01.0001</v>
          </cell>
          <cell r="B29" t="str">
            <v>A</v>
          </cell>
          <cell r="C29">
            <v>1</v>
          </cell>
          <cell r="D29">
            <v>27</v>
          </cell>
          <cell r="E29" t="str">
            <v xml:space="preserve">Consórcio de Alumínio do Maranhão                </v>
          </cell>
          <cell r="F29">
            <v>57.9</v>
          </cell>
          <cell r="G29">
            <v>724.8</v>
          </cell>
          <cell r="H29">
            <v>57.9</v>
          </cell>
          <cell r="I29">
            <v>724.8</v>
          </cell>
        </row>
        <row r="30">
          <cell r="A30" t="str">
            <v>1.1.2.01.01.0004</v>
          </cell>
          <cell r="B30" t="str">
            <v>A</v>
          </cell>
          <cell r="C30">
            <v>1</v>
          </cell>
          <cell r="D30">
            <v>30</v>
          </cell>
          <cell r="E30" t="str">
            <v xml:space="preserve">Brazshipping Marítima Ltda                       </v>
          </cell>
          <cell r="F30">
            <v>185095.08</v>
          </cell>
          <cell r="G30">
            <v>28933.33</v>
          </cell>
          <cell r="H30">
            <v>203400.52</v>
          </cell>
          <cell r="I30">
            <v>10627.89</v>
          </cell>
        </row>
        <row r="31">
          <cell r="A31" t="str">
            <v>1.1.2.01.01.0010</v>
          </cell>
          <cell r="B31" t="str">
            <v>A</v>
          </cell>
          <cell r="C31">
            <v>1</v>
          </cell>
          <cell r="D31">
            <v>36</v>
          </cell>
          <cell r="E31" t="str">
            <v xml:space="preserve">Granel Quimica Ltda                              </v>
          </cell>
          <cell r="F31">
            <v>191659.17</v>
          </cell>
          <cell r="G31">
            <v>306370.08</v>
          </cell>
          <cell r="H31">
            <v>306370.08</v>
          </cell>
          <cell r="I31">
            <v>191659.17</v>
          </cell>
        </row>
        <row r="32">
          <cell r="A32" t="str">
            <v>1.1.2.01.01.0012</v>
          </cell>
          <cell r="B32" t="str">
            <v>A</v>
          </cell>
          <cell r="C32">
            <v>1</v>
          </cell>
          <cell r="D32">
            <v>38</v>
          </cell>
          <cell r="E32" t="str">
            <v xml:space="preserve">Moinhos Cruzeiro do Sul S/A                      </v>
          </cell>
          <cell r="F32">
            <v>35384.800000000003</v>
          </cell>
          <cell r="G32">
            <v>62693.82</v>
          </cell>
          <cell r="H32">
            <v>62693.82</v>
          </cell>
          <cell r="I32">
            <v>35384.800000000003</v>
          </cell>
        </row>
        <row r="33">
          <cell r="A33" t="str">
            <v>1.1.2.01.01.0013</v>
          </cell>
          <cell r="B33" t="str">
            <v>A</v>
          </cell>
          <cell r="C33">
            <v>1</v>
          </cell>
          <cell r="D33">
            <v>39</v>
          </cell>
          <cell r="E33" t="str">
            <v xml:space="preserve">Pedreiras Transporte do Maranhão Ltda            </v>
          </cell>
          <cell r="F33">
            <v>70073.91</v>
          </cell>
          <cell r="G33">
            <v>46620.19</v>
          </cell>
          <cell r="H33">
            <v>44514.58</v>
          </cell>
          <cell r="I33">
            <v>72179.520000000004</v>
          </cell>
        </row>
        <row r="34">
          <cell r="A34" t="str">
            <v>1.1.2.01.01.0014</v>
          </cell>
          <cell r="B34" t="str">
            <v>A</v>
          </cell>
          <cell r="C34">
            <v>1</v>
          </cell>
          <cell r="D34">
            <v>40</v>
          </cell>
          <cell r="E34" t="str">
            <v xml:space="preserve">Petrobras Distribuidora S/A                      </v>
          </cell>
          <cell r="F34">
            <v>447177.64</v>
          </cell>
          <cell r="G34">
            <v>689995.2</v>
          </cell>
          <cell r="H34">
            <v>1036316.28</v>
          </cell>
          <cell r="I34">
            <v>100856.56</v>
          </cell>
        </row>
        <row r="35">
          <cell r="A35" t="str">
            <v>1.1.2.01.01.0015</v>
          </cell>
          <cell r="B35" t="str">
            <v>A</v>
          </cell>
          <cell r="C35">
            <v>1</v>
          </cell>
          <cell r="D35">
            <v>41</v>
          </cell>
          <cell r="E35" t="str">
            <v xml:space="preserve">Petróleo Brasileiro S/A                          </v>
          </cell>
          <cell r="F35">
            <v>1543698.91</v>
          </cell>
          <cell r="G35">
            <v>2118063.84</v>
          </cell>
          <cell r="H35">
            <v>2364398.38</v>
          </cell>
          <cell r="I35">
            <v>1297364.3700000001</v>
          </cell>
        </row>
        <row r="36">
          <cell r="A36" t="str">
            <v>1.1.2.01.01.0016</v>
          </cell>
          <cell r="B36" t="str">
            <v>A</v>
          </cell>
          <cell r="C36">
            <v>1</v>
          </cell>
          <cell r="D36">
            <v>42</v>
          </cell>
          <cell r="E36" t="str">
            <v xml:space="preserve">Petróleo Sabbá S/A                               </v>
          </cell>
          <cell r="F36">
            <v>0</v>
          </cell>
          <cell r="G36">
            <v>458101.11</v>
          </cell>
          <cell r="H36">
            <v>373679.7</v>
          </cell>
          <cell r="I36">
            <v>84421.41</v>
          </cell>
        </row>
        <row r="37">
          <cell r="A37" t="str">
            <v>1.1.2.01.01.0018</v>
          </cell>
          <cell r="B37" t="str">
            <v>A</v>
          </cell>
          <cell r="C37">
            <v>1</v>
          </cell>
          <cell r="D37">
            <v>44</v>
          </cell>
          <cell r="E37" t="str">
            <v xml:space="preserve">Ipiranga                                         </v>
          </cell>
          <cell r="F37">
            <v>189461.96</v>
          </cell>
          <cell r="G37">
            <v>359420.51</v>
          </cell>
          <cell r="H37">
            <v>473024.85</v>
          </cell>
          <cell r="I37">
            <v>75857.62</v>
          </cell>
        </row>
        <row r="38">
          <cell r="A38" t="str">
            <v>1.1.2.01.01.0019</v>
          </cell>
          <cell r="B38" t="str">
            <v>A</v>
          </cell>
          <cell r="C38">
            <v>1</v>
          </cell>
          <cell r="D38">
            <v>45</v>
          </cell>
          <cell r="E38" t="str">
            <v xml:space="preserve">Williams Serviços Marítimos Ltda                 </v>
          </cell>
          <cell r="F38">
            <v>0</v>
          </cell>
          <cell r="G38">
            <v>10550.33</v>
          </cell>
          <cell r="H38">
            <v>10550.33</v>
          </cell>
          <cell r="I38">
            <v>0</v>
          </cell>
        </row>
        <row r="39">
          <cell r="A39" t="str">
            <v>1.1.2.01.01.0020</v>
          </cell>
          <cell r="B39" t="str">
            <v>A</v>
          </cell>
          <cell r="C39">
            <v>1</v>
          </cell>
          <cell r="D39">
            <v>46</v>
          </cell>
          <cell r="E39" t="str">
            <v xml:space="preserve">Wilson Sons Agencia Marítima Ltda                </v>
          </cell>
          <cell r="F39">
            <v>6341.72</v>
          </cell>
          <cell r="G39">
            <v>10283.85</v>
          </cell>
          <cell r="H39">
            <v>16625.57</v>
          </cell>
          <cell r="I39">
            <v>0</v>
          </cell>
        </row>
        <row r="40">
          <cell r="A40" t="str">
            <v>1.1.2.01.01.0023</v>
          </cell>
          <cell r="B40" t="str">
            <v>A</v>
          </cell>
          <cell r="C40">
            <v>1</v>
          </cell>
          <cell r="D40">
            <v>49</v>
          </cell>
          <cell r="E40" t="str">
            <v xml:space="preserve">Internacional Marítima Ltda.                     </v>
          </cell>
          <cell r="F40">
            <v>14102.8</v>
          </cell>
          <cell r="G40">
            <v>26928.87</v>
          </cell>
          <cell r="H40">
            <v>27113.82</v>
          </cell>
          <cell r="I40">
            <v>13917.85</v>
          </cell>
        </row>
        <row r="41">
          <cell r="A41" t="str">
            <v>1.1.2.01.01.0026</v>
          </cell>
          <cell r="B41" t="str">
            <v>A</v>
          </cell>
          <cell r="C41">
            <v>1</v>
          </cell>
          <cell r="D41">
            <v>52</v>
          </cell>
          <cell r="E41" t="str">
            <v xml:space="preserve">Companhia Operadora Portuária do Itaqui          </v>
          </cell>
          <cell r="F41">
            <v>296551.11</v>
          </cell>
          <cell r="G41">
            <v>81226.570000000007</v>
          </cell>
          <cell r="H41">
            <v>106028.08</v>
          </cell>
          <cell r="I41">
            <v>271749.59999999998</v>
          </cell>
        </row>
        <row r="42">
          <cell r="A42" t="str">
            <v>1.1.2.01.01.0029</v>
          </cell>
          <cell r="B42" t="str">
            <v>A</v>
          </cell>
          <cell r="C42">
            <v>1</v>
          </cell>
          <cell r="D42">
            <v>55</v>
          </cell>
          <cell r="E42" t="str">
            <v xml:space="preserve">Nacional Gás Butano Distribuidora Ltda           </v>
          </cell>
          <cell r="F42">
            <v>0</v>
          </cell>
          <cell r="G42">
            <v>346.35</v>
          </cell>
          <cell r="H42">
            <v>0</v>
          </cell>
          <cell r="I42">
            <v>346.35</v>
          </cell>
        </row>
        <row r="43">
          <cell r="A43" t="str">
            <v>1.1.2.01.01.0030</v>
          </cell>
          <cell r="B43" t="str">
            <v>A</v>
          </cell>
          <cell r="C43">
            <v>1</v>
          </cell>
          <cell r="D43">
            <v>56</v>
          </cell>
          <cell r="E43" t="str">
            <v xml:space="preserve">N. Magioli Agencia Marítima LTDA                 </v>
          </cell>
          <cell r="F43">
            <v>0</v>
          </cell>
          <cell r="G43">
            <v>2252.2399999999998</v>
          </cell>
          <cell r="H43">
            <v>0</v>
          </cell>
          <cell r="I43">
            <v>2252.2399999999998</v>
          </cell>
        </row>
        <row r="44">
          <cell r="A44" t="str">
            <v>1.1.2.01.01.0033</v>
          </cell>
          <cell r="B44" t="str">
            <v>A</v>
          </cell>
          <cell r="C44">
            <v>1</v>
          </cell>
          <cell r="D44">
            <v>59</v>
          </cell>
          <cell r="E44" t="str">
            <v xml:space="preserve">CVRD -  Estrada Ferro Carajas                    </v>
          </cell>
          <cell r="F44">
            <v>228858.92</v>
          </cell>
          <cell r="G44">
            <v>0</v>
          </cell>
          <cell r="H44">
            <v>228858.92</v>
          </cell>
          <cell r="I44">
            <v>0</v>
          </cell>
        </row>
        <row r="45">
          <cell r="A45" t="str">
            <v>1.1.2.01.01.0036</v>
          </cell>
          <cell r="B45" t="str">
            <v>A</v>
          </cell>
          <cell r="C45">
            <v>1</v>
          </cell>
          <cell r="D45">
            <v>62</v>
          </cell>
          <cell r="E45" t="str">
            <v xml:space="preserve">Petrobrás Transporte S/A.                        </v>
          </cell>
          <cell r="F45">
            <v>7548.03</v>
          </cell>
          <cell r="G45">
            <v>8472.09</v>
          </cell>
          <cell r="H45">
            <v>8472.09</v>
          </cell>
          <cell r="I45">
            <v>7548.03</v>
          </cell>
        </row>
        <row r="46">
          <cell r="A46" t="str">
            <v>1.1.2.01.01.0042</v>
          </cell>
          <cell r="B46" t="str">
            <v>A</v>
          </cell>
          <cell r="C46">
            <v>1</v>
          </cell>
          <cell r="D46">
            <v>68</v>
          </cell>
          <cell r="E46" t="str">
            <v xml:space="preserve">Serviporto - Serviços Portuários Ltda.           </v>
          </cell>
          <cell r="F46">
            <v>50314.43</v>
          </cell>
          <cell r="G46">
            <v>24450.51</v>
          </cell>
          <cell r="H46">
            <v>37603.17</v>
          </cell>
          <cell r="I46">
            <v>37161.769999999997</v>
          </cell>
        </row>
        <row r="47">
          <cell r="A47" t="str">
            <v>1.1.2.01.01.0045</v>
          </cell>
          <cell r="B47" t="str">
            <v>A</v>
          </cell>
          <cell r="C47">
            <v>1</v>
          </cell>
          <cell r="D47">
            <v>71</v>
          </cell>
          <cell r="E47" t="str">
            <v xml:space="preserve">Gusa Nordeste S/A - Matriz                       </v>
          </cell>
          <cell r="F47">
            <v>416666.64</v>
          </cell>
          <cell r="G47">
            <v>34722.22</v>
          </cell>
          <cell r="H47">
            <v>34722.22</v>
          </cell>
          <cell r="I47">
            <v>416666.64</v>
          </cell>
        </row>
        <row r="48">
          <cell r="A48" t="str">
            <v>1.1.2.01.01.0059</v>
          </cell>
          <cell r="B48" t="str">
            <v>A</v>
          </cell>
          <cell r="C48">
            <v>1</v>
          </cell>
          <cell r="D48">
            <v>85</v>
          </cell>
          <cell r="E48" t="str">
            <v xml:space="preserve">Viena Siderurgica S/A.                           </v>
          </cell>
          <cell r="F48">
            <v>346564.21</v>
          </cell>
          <cell r="G48">
            <v>0</v>
          </cell>
          <cell r="H48">
            <v>346564.21</v>
          </cell>
          <cell r="I48">
            <v>0</v>
          </cell>
        </row>
        <row r="49">
          <cell r="A49" t="str">
            <v>1.1.2.01.01.0065</v>
          </cell>
          <cell r="B49" t="str">
            <v>A</v>
          </cell>
          <cell r="C49">
            <v>1</v>
          </cell>
          <cell r="D49">
            <v>91</v>
          </cell>
          <cell r="E49" t="str">
            <v xml:space="preserve">Fertilizantes Tocantins Ltda                     </v>
          </cell>
          <cell r="F49">
            <v>0</v>
          </cell>
          <cell r="G49">
            <v>76993.5</v>
          </cell>
          <cell r="H49">
            <v>41840.22</v>
          </cell>
          <cell r="I49">
            <v>35153.279999999999</v>
          </cell>
        </row>
        <row r="50">
          <cell r="A50" t="str">
            <v>1.1.2.01.01.0090</v>
          </cell>
          <cell r="B50" t="str">
            <v>A</v>
          </cell>
          <cell r="C50">
            <v>1</v>
          </cell>
          <cell r="D50">
            <v>116</v>
          </cell>
          <cell r="E50" t="str">
            <v xml:space="preserve">Cia Vale do Rio Doce - Ponta da Madeira          </v>
          </cell>
          <cell r="F50">
            <v>928078.94</v>
          </cell>
          <cell r="G50">
            <v>726277.94</v>
          </cell>
          <cell r="H50">
            <v>928078.94</v>
          </cell>
          <cell r="I50">
            <v>726277.94</v>
          </cell>
        </row>
        <row r="51">
          <cell r="A51" t="str">
            <v>1.1.2.01.01.0098</v>
          </cell>
          <cell r="B51" t="str">
            <v>A</v>
          </cell>
          <cell r="C51">
            <v>1</v>
          </cell>
          <cell r="D51">
            <v>124</v>
          </cell>
          <cell r="E51" t="str">
            <v xml:space="preserve">Risa S/A                                         </v>
          </cell>
          <cell r="F51">
            <v>0</v>
          </cell>
          <cell r="G51">
            <v>40556.74</v>
          </cell>
          <cell r="H51">
            <v>40556.74</v>
          </cell>
          <cell r="I51">
            <v>0</v>
          </cell>
        </row>
        <row r="52">
          <cell r="A52" t="str">
            <v>1.1.2.01.01.0099</v>
          </cell>
          <cell r="B52" t="str">
            <v>A</v>
          </cell>
          <cell r="C52">
            <v>1</v>
          </cell>
          <cell r="D52">
            <v>125</v>
          </cell>
          <cell r="E52" t="str">
            <v xml:space="preserve">Shell do Brsil ltda                              </v>
          </cell>
          <cell r="F52">
            <v>0</v>
          </cell>
          <cell r="G52">
            <v>127626.45</v>
          </cell>
          <cell r="H52">
            <v>62146.86</v>
          </cell>
          <cell r="I52">
            <v>65479.59</v>
          </cell>
        </row>
        <row r="53">
          <cell r="A53" t="str">
            <v>1.1.2.01.01.0103</v>
          </cell>
          <cell r="B53" t="str">
            <v>A</v>
          </cell>
          <cell r="C53">
            <v>1</v>
          </cell>
          <cell r="D53">
            <v>129</v>
          </cell>
          <cell r="E53" t="str">
            <v xml:space="preserve">Yara Brasil Fertilizantes São Luis               </v>
          </cell>
          <cell r="F53">
            <v>58749.24</v>
          </cell>
          <cell r="G53">
            <v>190332.77</v>
          </cell>
          <cell r="H53">
            <v>249082.01</v>
          </cell>
          <cell r="I53">
            <v>0</v>
          </cell>
        </row>
        <row r="54">
          <cell r="A54" t="str">
            <v>1.1.2.01.01.0134</v>
          </cell>
          <cell r="B54" t="str">
            <v>A</v>
          </cell>
          <cell r="C54">
            <v>1</v>
          </cell>
          <cell r="D54">
            <v>160</v>
          </cell>
          <cell r="E54" t="str">
            <v xml:space="preserve">FERTIPAR                                         </v>
          </cell>
          <cell r="F54">
            <v>59037.23</v>
          </cell>
          <cell r="G54">
            <v>125448.7</v>
          </cell>
          <cell r="H54">
            <v>118435.97</v>
          </cell>
          <cell r="I54">
            <v>66049.960000000006</v>
          </cell>
        </row>
        <row r="55">
          <cell r="A55" t="str">
            <v>1.1.2.01.01.0174</v>
          </cell>
          <cell r="B55" t="str">
            <v>A</v>
          </cell>
          <cell r="C55">
            <v>1</v>
          </cell>
          <cell r="D55">
            <v>200</v>
          </cell>
          <cell r="E55" t="str">
            <v xml:space="preserve">Iss Marine Services                              </v>
          </cell>
          <cell r="F55">
            <v>121906.63</v>
          </cell>
          <cell r="G55">
            <v>83305.11</v>
          </cell>
          <cell r="H55">
            <v>121906.63</v>
          </cell>
          <cell r="I55">
            <v>83305.11</v>
          </cell>
        </row>
        <row r="56">
          <cell r="A56" t="str">
            <v>1.1.2.01.01.0188</v>
          </cell>
          <cell r="B56" t="str">
            <v>A</v>
          </cell>
          <cell r="C56">
            <v>1</v>
          </cell>
          <cell r="D56">
            <v>214</v>
          </cell>
          <cell r="E56" t="str">
            <v xml:space="preserve">REBRAS - Saam Smit Towage Brasil S.A             </v>
          </cell>
          <cell r="F56">
            <v>6923.74</v>
          </cell>
          <cell r="G56">
            <v>0</v>
          </cell>
          <cell r="H56">
            <v>6923.74</v>
          </cell>
          <cell r="I56">
            <v>0</v>
          </cell>
        </row>
        <row r="57">
          <cell r="A57" t="str">
            <v>1.1.2.01.01.0212</v>
          </cell>
          <cell r="B57" t="str">
            <v>A</v>
          </cell>
          <cell r="C57">
            <v>1</v>
          </cell>
          <cell r="D57">
            <v>1065</v>
          </cell>
          <cell r="E57" t="str">
            <v xml:space="preserve">UTE Porto do Itaqui Geração de Energia           </v>
          </cell>
          <cell r="F57">
            <v>418928.88</v>
          </cell>
          <cell r="G57">
            <v>171875.6</v>
          </cell>
          <cell r="H57">
            <v>418928.88</v>
          </cell>
          <cell r="I57">
            <v>171875.6</v>
          </cell>
        </row>
        <row r="58">
          <cell r="A58" t="str">
            <v>1.1.2.01.01.0222</v>
          </cell>
          <cell r="B58" t="str">
            <v>A</v>
          </cell>
          <cell r="C58">
            <v>1</v>
          </cell>
          <cell r="D58">
            <v>1100</v>
          </cell>
          <cell r="E58" t="str">
            <v xml:space="preserve">Brazil Maritima                                  </v>
          </cell>
          <cell r="F58">
            <v>0</v>
          </cell>
          <cell r="G58">
            <v>47.92</v>
          </cell>
          <cell r="H58">
            <v>47.92</v>
          </cell>
          <cell r="I58">
            <v>0</v>
          </cell>
        </row>
        <row r="59">
          <cell r="A59" t="str">
            <v>1.1.2.01.01.0252</v>
          </cell>
          <cell r="B59" t="str">
            <v>A</v>
          </cell>
          <cell r="C59">
            <v>1</v>
          </cell>
          <cell r="D59">
            <v>1189</v>
          </cell>
          <cell r="E59" t="str">
            <v xml:space="preserve">Orion Rodos Maritima                             </v>
          </cell>
          <cell r="F59">
            <v>6712.87</v>
          </cell>
          <cell r="G59">
            <v>42596.56</v>
          </cell>
          <cell r="H59">
            <v>47990.33</v>
          </cell>
          <cell r="I59">
            <v>1319.1</v>
          </cell>
        </row>
        <row r="60">
          <cell r="A60" t="str">
            <v>1.1.2.01.01.0266</v>
          </cell>
          <cell r="B60" t="str">
            <v>A</v>
          </cell>
          <cell r="C60">
            <v>1</v>
          </cell>
          <cell r="D60">
            <v>1233</v>
          </cell>
          <cell r="E60" t="str">
            <v xml:space="preserve">Total Distribuidora - Porto do Itaqui            </v>
          </cell>
          <cell r="F60">
            <v>98286.03</v>
          </cell>
          <cell r="G60">
            <v>259406.05</v>
          </cell>
          <cell r="H60">
            <v>177827.21</v>
          </cell>
          <cell r="I60">
            <v>179864.87</v>
          </cell>
        </row>
        <row r="61">
          <cell r="A61" t="str">
            <v>1.1.2.01.01.0274</v>
          </cell>
          <cell r="B61" t="str">
            <v>A</v>
          </cell>
          <cell r="C61">
            <v>1</v>
          </cell>
          <cell r="D61">
            <v>1269</v>
          </cell>
          <cell r="E61" t="str">
            <v xml:space="preserve">Ribeirão S.A - Piauí                             </v>
          </cell>
          <cell r="F61">
            <v>0</v>
          </cell>
          <cell r="G61">
            <v>92382.69</v>
          </cell>
          <cell r="H61">
            <v>92382.69</v>
          </cell>
          <cell r="I61">
            <v>0</v>
          </cell>
        </row>
        <row r="62">
          <cell r="A62" t="str">
            <v>1.1.2.01.01.0275</v>
          </cell>
          <cell r="B62" t="str">
            <v>A</v>
          </cell>
          <cell r="C62">
            <v>1</v>
          </cell>
          <cell r="D62">
            <v>1270</v>
          </cell>
          <cell r="E62" t="str">
            <v xml:space="preserve">Camil Alimentos - MA                             </v>
          </cell>
          <cell r="F62">
            <v>0</v>
          </cell>
          <cell r="G62">
            <v>5327.42</v>
          </cell>
          <cell r="H62">
            <v>5327.42</v>
          </cell>
          <cell r="I62">
            <v>0</v>
          </cell>
        </row>
        <row r="63">
          <cell r="A63" t="str">
            <v>1.1.2.01.01.0276</v>
          </cell>
          <cell r="B63" t="str">
            <v>A</v>
          </cell>
          <cell r="C63">
            <v>1</v>
          </cell>
          <cell r="D63">
            <v>1271</v>
          </cell>
          <cell r="E63" t="str">
            <v xml:space="preserve">Distribuidora Tabocão Ltda                       </v>
          </cell>
          <cell r="F63">
            <v>807.04</v>
          </cell>
          <cell r="G63">
            <v>2301.9899999999998</v>
          </cell>
          <cell r="H63">
            <v>2047.05</v>
          </cell>
          <cell r="I63">
            <v>1061.98</v>
          </cell>
        </row>
        <row r="64">
          <cell r="A64" t="str">
            <v>1.1.2.01.01.0282</v>
          </cell>
          <cell r="B64" t="str">
            <v>A</v>
          </cell>
          <cell r="C64">
            <v>1</v>
          </cell>
          <cell r="D64">
            <v>1282</v>
          </cell>
          <cell r="E64" t="str">
            <v xml:space="preserve">Fertilizantes Tocantins - Estiva                 </v>
          </cell>
          <cell r="F64">
            <v>80654.52</v>
          </cell>
          <cell r="G64">
            <v>52876.09</v>
          </cell>
          <cell r="H64">
            <v>106803.17</v>
          </cell>
          <cell r="I64">
            <v>26727.439999999999</v>
          </cell>
        </row>
        <row r="65">
          <cell r="A65" t="str">
            <v>1.1.2.01.01.0313</v>
          </cell>
          <cell r="B65" t="str">
            <v>A</v>
          </cell>
          <cell r="C65">
            <v>1</v>
          </cell>
          <cell r="D65">
            <v>1405</v>
          </cell>
          <cell r="E65" t="str">
            <v xml:space="preserve">Suzano Papel e Celulose                          </v>
          </cell>
          <cell r="F65">
            <v>370467.86</v>
          </cell>
          <cell r="G65">
            <v>628566.84</v>
          </cell>
          <cell r="H65">
            <v>659071.07999999996</v>
          </cell>
          <cell r="I65">
            <v>339963.62</v>
          </cell>
        </row>
        <row r="66">
          <cell r="A66" t="str">
            <v>1.1.2.01.01.0314</v>
          </cell>
          <cell r="B66" t="str">
            <v>A</v>
          </cell>
          <cell r="C66">
            <v>1</v>
          </cell>
          <cell r="D66">
            <v>1409</v>
          </cell>
          <cell r="E66" t="str">
            <v xml:space="preserve">Louis Dreyfus Commodities Brasil                 </v>
          </cell>
          <cell r="F66">
            <v>0</v>
          </cell>
          <cell r="G66">
            <v>123750</v>
          </cell>
          <cell r="H66">
            <v>23750</v>
          </cell>
          <cell r="I66">
            <v>100000</v>
          </cell>
        </row>
        <row r="67">
          <cell r="A67" t="str">
            <v>1.1.2.01.01.0315</v>
          </cell>
          <cell r="B67" t="str">
            <v>A</v>
          </cell>
          <cell r="C67">
            <v>1</v>
          </cell>
          <cell r="D67">
            <v>1410</v>
          </cell>
          <cell r="E67" t="str">
            <v xml:space="preserve">Amaggi Exportação e Importação Ltda              </v>
          </cell>
          <cell r="F67">
            <v>58333.33</v>
          </cell>
          <cell r="G67">
            <v>23750</v>
          </cell>
          <cell r="H67">
            <v>82083.33</v>
          </cell>
          <cell r="I67">
            <v>0</v>
          </cell>
        </row>
        <row r="68">
          <cell r="A68" t="str">
            <v>1.1.2.01.01.0316</v>
          </cell>
          <cell r="B68" t="str">
            <v>A</v>
          </cell>
          <cell r="C68">
            <v>1</v>
          </cell>
          <cell r="D68">
            <v>1411</v>
          </cell>
          <cell r="E68" t="str">
            <v xml:space="preserve">Terminal Corredor Norte S/A                      </v>
          </cell>
          <cell r="F68">
            <v>286123.03000000003</v>
          </cell>
          <cell r="G68">
            <v>284793.51</v>
          </cell>
          <cell r="H68">
            <v>475380.62</v>
          </cell>
          <cell r="I68">
            <v>95535.92</v>
          </cell>
        </row>
        <row r="69">
          <cell r="A69" t="str">
            <v>1.1.2.01.01.0317</v>
          </cell>
          <cell r="B69" t="str">
            <v>A</v>
          </cell>
          <cell r="C69">
            <v>1</v>
          </cell>
          <cell r="D69">
            <v>1412</v>
          </cell>
          <cell r="E69" t="str">
            <v xml:space="preserve">Glencore Serviços e Comércio                     </v>
          </cell>
          <cell r="F69">
            <v>90155.53</v>
          </cell>
          <cell r="G69">
            <v>90155.53</v>
          </cell>
          <cell r="H69">
            <v>90155.53</v>
          </cell>
          <cell r="I69">
            <v>90155.53</v>
          </cell>
        </row>
        <row r="70">
          <cell r="A70" t="str">
            <v>1.1.2.01.01.0321</v>
          </cell>
          <cell r="B70" t="str">
            <v>A</v>
          </cell>
          <cell r="C70">
            <v>1</v>
          </cell>
          <cell r="D70">
            <v>1418</v>
          </cell>
          <cell r="E70" t="str">
            <v xml:space="preserve">Amaggi &amp; LD Commodities Terminais                </v>
          </cell>
          <cell r="F70">
            <v>0</v>
          </cell>
          <cell r="G70">
            <v>90155.53</v>
          </cell>
          <cell r="H70">
            <v>90155.53</v>
          </cell>
          <cell r="I70">
            <v>0</v>
          </cell>
        </row>
        <row r="71">
          <cell r="A71" t="str">
            <v>1.1.2.01.01.0334</v>
          </cell>
          <cell r="B71" t="str">
            <v>A</v>
          </cell>
          <cell r="C71">
            <v>1</v>
          </cell>
          <cell r="D71">
            <v>1462</v>
          </cell>
          <cell r="E71" t="str">
            <v xml:space="preserve">Fertilizantes Tocantins Ltda                     </v>
          </cell>
          <cell r="F71">
            <v>132543.42000000001</v>
          </cell>
          <cell r="G71">
            <v>16715.25</v>
          </cell>
          <cell r="H71">
            <v>0</v>
          </cell>
          <cell r="I71">
            <v>149258.67000000001</v>
          </cell>
        </row>
        <row r="72">
          <cell r="A72" t="str">
            <v>1.1.2.01.01.0342</v>
          </cell>
          <cell r="B72" t="str">
            <v>A</v>
          </cell>
          <cell r="C72">
            <v>1</v>
          </cell>
          <cell r="D72">
            <v>1497</v>
          </cell>
          <cell r="E72" t="str">
            <v xml:space="preserve">Brasbunker Participações S.A                     </v>
          </cell>
          <cell r="F72">
            <v>6742.2</v>
          </cell>
          <cell r="G72">
            <v>6979</v>
          </cell>
          <cell r="H72">
            <v>6979</v>
          </cell>
          <cell r="I72">
            <v>6742.2</v>
          </cell>
        </row>
        <row r="73">
          <cell r="A73" t="str">
            <v>1.1.2.01.01.0363</v>
          </cell>
          <cell r="B73" t="str">
            <v>A</v>
          </cell>
          <cell r="C73">
            <v>1</v>
          </cell>
          <cell r="D73">
            <v>1541</v>
          </cell>
          <cell r="E73" t="str">
            <v xml:space="preserve">Transrio Transporte e Logistica                  </v>
          </cell>
          <cell r="F73">
            <v>0</v>
          </cell>
          <cell r="G73">
            <v>1236.24</v>
          </cell>
          <cell r="H73">
            <v>1236.24</v>
          </cell>
          <cell r="I73">
            <v>0</v>
          </cell>
        </row>
        <row r="74">
          <cell r="A74" t="str">
            <v>1.1.2.01.01.0375</v>
          </cell>
          <cell r="B74" t="str">
            <v>A</v>
          </cell>
          <cell r="C74">
            <v>1</v>
          </cell>
          <cell r="D74">
            <v>1568</v>
          </cell>
          <cell r="E74" t="str">
            <v xml:space="preserve">Gem Shipping Ltda                                </v>
          </cell>
          <cell r="F74">
            <v>10641.67</v>
          </cell>
          <cell r="G74">
            <v>7623.31</v>
          </cell>
          <cell r="H74">
            <v>18264.98</v>
          </cell>
          <cell r="I74">
            <v>0</v>
          </cell>
        </row>
        <row r="75">
          <cell r="A75" t="str">
            <v>1.1.2.01.01.0376</v>
          </cell>
          <cell r="B75" t="str">
            <v>A</v>
          </cell>
          <cell r="C75">
            <v>1</v>
          </cell>
          <cell r="D75">
            <v>1571</v>
          </cell>
          <cell r="E75" t="str">
            <v xml:space="preserve">Peninsula Norte Fertilizantes                    </v>
          </cell>
          <cell r="F75">
            <v>61793.06</v>
          </cell>
          <cell r="G75">
            <v>284181.92</v>
          </cell>
          <cell r="H75">
            <v>268025.37</v>
          </cell>
          <cell r="I75">
            <v>77949.61</v>
          </cell>
        </row>
        <row r="76">
          <cell r="A76" t="str">
            <v>1.1.2.01.01.0391</v>
          </cell>
          <cell r="B76" t="str">
            <v>A</v>
          </cell>
          <cell r="C76">
            <v>1</v>
          </cell>
          <cell r="D76">
            <v>1641</v>
          </cell>
          <cell r="E76" t="str">
            <v xml:space="preserve">Ale Combustiveis                                 </v>
          </cell>
          <cell r="F76">
            <v>76037.789999999994</v>
          </cell>
          <cell r="G76">
            <v>114909.99</v>
          </cell>
          <cell r="H76">
            <v>129943.95</v>
          </cell>
          <cell r="I76">
            <v>61003.83</v>
          </cell>
        </row>
        <row r="77">
          <cell r="A77" t="str">
            <v>1.1.2.01.01.0394</v>
          </cell>
          <cell r="B77" t="str">
            <v>A</v>
          </cell>
          <cell r="C77">
            <v>1</v>
          </cell>
          <cell r="D77">
            <v>1655</v>
          </cell>
          <cell r="E77" t="str">
            <v xml:space="preserve">Alphamar Agência Marítima Ltda                   </v>
          </cell>
          <cell r="F77">
            <v>176143.92</v>
          </cell>
          <cell r="G77">
            <v>377570.77</v>
          </cell>
          <cell r="H77">
            <v>536891.92000000004</v>
          </cell>
          <cell r="I77">
            <v>16822.77</v>
          </cell>
        </row>
        <row r="78">
          <cell r="A78" t="str">
            <v>1.1.2.01.01.0395</v>
          </cell>
          <cell r="B78" t="str">
            <v>A</v>
          </cell>
          <cell r="C78">
            <v>1</v>
          </cell>
          <cell r="D78">
            <v>1656</v>
          </cell>
          <cell r="E78" t="str">
            <v xml:space="preserve">Rebras - Rio de Janeiro                          </v>
          </cell>
          <cell r="F78">
            <v>0</v>
          </cell>
          <cell r="G78">
            <v>6928.8</v>
          </cell>
          <cell r="H78">
            <v>0</v>
          </cell>
          <cell r="I78">
            <v>6928.8</v>
          </cell>
        </row>
        <row r="79">
          <cell r="A79" t="str">
            <v>1.1.2.01.01.0400</v>
          </cell>
          <cell r="B79" t="str">
            <v>A</v>
          </cell>
          <cell r="C79">
            <v>1</v>
          </cell>
          <cell r="D79">
            <v>1681</v>
          </cell>
          <cell r="E79" t="str">
            <v xml:space="preserve">Corredor Logistica e Infraestrutura              </v>
          </cell>
          <cell r="F79">
            <v>0</v>
          </cell>
          <cell r="G79">
            <v>592784.06000000006</v>
          </cell>
          <cell r="H79">
            <v>320568.90999999997</v>
          </cell>
          <cell r="I79">
            <v>272215.15000000002</v>
          </cell>
        </row>
        <row r="80">
          <cell r="A80" t="str">
            <v>1.1.2.01.01.0406</v>
          </cell>
          <cell r="B80" t="str">
            <v>A</v>
          </cell>
          <cell r="C80">
            <v>1</v>
          </cell>
          <cell r="D80">
            <v>1694</v>
          </cell>
          <cell r="E80" t="str">
            <v xml:space="preserve">Cargill Agricola                                 </v>
          </cell>
          <cell r="F80">
            <v>90882</v>
          </cell>
          <cell r="G80">
            <v>34433</v>
          </cell>
          <cell r="H80">
            <v>125315</v>
          </cell>
          <cell r="I80">
            <v>0</v>
          </cell>
        </row>
        <row r="81">
          <cell r="A81" t="str">
            <v>1.1.2.01.01.0408</v>
          </cell>
          <cell r="B81" t="str">
            <v>A</v>
          </cell>
          <cell r="C81">
            <v>1</v>
          </cell>
          <cell r="D81">
            <v>1705</v>
          </cell>
          <cell r="E81" t="str">
            <v xml:space="preserve">Los Grobo Ceagro do Brasil                       </v>
          </cell>
          <cell r="F81">
            <v>814.05</v>
          </cell>
          <cell r="G81">
            <v>0</v>
          </cell>
          <cell r="H81">
            <v>814.05</v>
          </cell>
          <cell r="I81">
            <v>0</v>
          </cell>
        </row>
        <row r="82">
          <cell r="A82" t="str">
            <v>1.1.2.01.01.0410</v>
          </cell>
          <cell r="B82" t="str">
            <v>A</v>
          </cell>
          <cell r="C82">
            <v>1</v>
          </cell>
          <cell r="D82">
            <v>1709</v>
          </cell>
          <cell r="E82" t="str">
            <v xml:space="preserve">Los Grobo - Filial Batavo                        </v>
          </cell>
          <cell r="F82">
            <v>165.06</v>
          </cell>
          <cell r="G82">
            <v>0</v>
          </cell>
          <cell r="H82">
            <v>165.06</v>
          </cell>
          <cell r="I82">
            <v>0</v>
          </cell>
        </row>
        <row r="83">
          <cell r="A83" t="str">
            <v>1.1.2.01.01.0412</v>
          </cell>
          <cell r="B83" t="str">
            <v>A</v>
          </cell>
          <cell r="C83">
            <v>1</v>
          </cell>
          <cell r="D83">
            <v>1711</v>
          </cell>
          <cell r="E83" t="str">
            <v xml:space="preserve">Los Grobo - Produção Batavo                      </v>
          </cell>
          <cell r="F83">
            <v>364.5</v>
          </cell>
          <cell r="G83">
            <v>0</v>
          </cell>
          <cell r="H83">
            <v>364.5</v>
          </cell>
          <cell r="I83">
            <v>0</v>
          </cell>
        </row>
        <row r="84">
          <cell r="A84" t="str">
            <v>1.1.2.01.01.0413</v>
          </cell>
          <cell r="B84" t="str">
            <v>A</v>
          </cell>
          <cell r="C84">
            <v>1</v>
          </cell>
          <cell r="D84">
            <v>1712</v>
          </cell>
          <cell r="E84" t="str">
            <v xml:space="preserve">Los Grobo - Filial Querencia                     </v>
          </cell>
          <cell r="F84">
            <v>364.5</v>
          </cell>
          <cell r="G84">
            <v>0</v>
          </cell>
          <cell r="H84">
            <v>364.5</v>
          </cell>
          <cell r="I84">
            <v>0</v>
          </cell>
        </row>
        <row r="85">
          <cell r="A85" t="str">
            <v>1.1.2.01.01.0414</v>
          </cell>
          <cell r="B85" t="str">
            <v>A</v>
          </cell>
          <cell r="C85">
            <v>1</v>
          </cell>
          <cell r="D85">
            <v>1713</v>
          </cell>
          <cell r="E85" t="str">
            <v xml:space="preserve">Los Grobo - Produção Faz.Santo Isidoro           </v>
          </cell>
          <cell r="F85">
            <v>121.5</v>
          </cell>
          <cell r="G85">
            <v>0</v>
          </cell>
          <cell r="H85">
            <v>121.5</v>
          </cell>
          <cell r="I85">
            <v>0</v>
          </cell>
        </row>
        <row r="86">
          <cell r="A86" t="str">
            <v>1.1.2.01.01.0418</v>
          </cell>
          <cell r="B86" t="str">
            <v>A</v>
          </cell>
          <cell r="C86">
            <v>1</v>
          </cell>
          <cell r="D86">
            <v>1726</v>
          </cell>
          <cell r="E86" t="str">
            <v xml:space="preserve">Los Grobo - Sambaiba                             </v>
          </cell>
          <cell r="F86">
            <v>3932.37</v>
          </cell>
          <cell r="G86">
            <v>0</v>
          </cell>
          <cell r="H86">
            <v>3932.37</v>
          </cell>
          <cell r="I86">
            <v>0</v>
          </cell>
        </row>
        <row r="87">
          <cell r="A87" t="str">
            <v>1.1.2.01.01.0423</v>
          </cell>
          <cell r="B87" t="str">
            <v>A</v>
          </cell>
          <cell r="C87">
            <v>1</v>
          </cell>
          <cell r="D87">
            <v>1736</v>
          </cell>
          <cell r="E87" t="str">
            <v xml:space="preserve">CIMAR - Cimentos do Maranhão S.A.                </v>
          </cell>
          <cell r="F87">
            <v>270446.07</v>
          </cell>
          <cell r="G87">
            <v>286661.61</v>
          </cell>
          <cell r="H87">
            <v>270446.07</v>
          </cell>
          <cell r="I87">
            <v>286661.61</v>
          </cell>
        </row>
        <row r="88">
          <cell r="A88" t="str">
            <v>1.1.2.01.01.0428</v>
          </cell>
          <cell r="B88" t="str">
            <v>A</v>
          </cell>
          <cell r="C88">
            <v>1</v>
          </cell>
          <cell r="D88">
            <v>1755</v>
          </cell>
          <cell r="E88" t="str">
            <v xml:space="preserve">4M Construções e Incorporações                   </v>
          </cell>
          <cell r="F88">
            <v>3796.71</v>
          </cell>
          <cell r="G88">
            <v>3796.71</v>
          </cell>
          <cell r="H88">
            <v>3796.71</v>
          </cell>
          <cell r="I88">
            <v>3796.71</v>
          </cell>
        </row>
        <row r="89">
          <cell r="A89" t="str">
            <v>1.1.2.01.01.0436</v>
          </cell>
          <cell r="B89" t="str">
            <v>A</v>
          </cell>
          <cell r="C89">
            <v>1</v>
          </cell>
          <cell r="D89">
            <v>1763</v>
          </cell>
          <cell r="E89" t="str">
            <v xml:space="preserve">ADM Brasil Ltda                                  </v>
          </cell>
          <cell r="F89">
            <v>169996.72</v>
          </cell>
          <cell r="G89">
            <v>0</v>
          </cell>
          <cell r="H89">
            <v>169996.72</v>
          </cell>
          <cell r="I89">
            <v>0</v>
          </cell>
        </row>
        <row r="90">
          <cell r="A90" t="str">
            <v>1.1.2.01.01.0440</v>
          </cell>
          <cell r="B90" t="str">
            <v>A</v>
          </cell>
          <cell r="C90">
            <v>1</v>
          </cell>
          <cell r="D90">
            <v>1774</v>
          </cell>
          <cell r="E90" t="str">
            <v xml:space="preserve">Amaggi &amp; LD Commodities S.A.                     </v>
          </cell>
          <cell r="F90">
            <v>0</v>
          </cell>
          <cell r="G90">
            <v>244742</v>
          </cell>
          <cell r="H90">
            <v>71000</v>
          </cell>
          <cell r="I90">
            <v>173742</v>
          </cell>
        </row>
        <row r="91">
          <cell r="A91" t="str">
            <v>1.1.2.01.01.0482</v>
          </cell>
          <cell r="B91" t="str">
            <v>A</v>
          </cell>
          <cell r="C91">
            <v>1</v>
          </cell>
          <cell r="D91">
            <v>1868</v>
          </cell>
          <cell r="E91" t="str">
            <v xml:space="preserve">Suzano Papel e Celulose                          </v>
          </cell>
          <cell r="F91">
            <v>1163309.77</v>
          </cell>
          <cell r="G91">
            <v>1163309.77</v>
          </cell>
          <cell r="H91">
            <v>1163309.77</v>
          </cell>
          <cell r="I91">
            <v>1163309.77</v>
          </cell>
        </row>
        <row r="92">
          <cell r="A92" t="str">
            <v>1.1.2.01.01.0489</v>
          </cell>
          <cell r="B92" t="str">
            <v>A</v>
          </cell>
          <cell r="C92">
            <v>1</v>
          </cell>
          <cell r="D92">
            <v>1881</v>
          </cell>
          <cell r="E92" t="str">
            <v xml:space="preserve">TOTAL DISTRIBUIDORA S.A                          </v>
          </cell>
          <cell r="F92">
            <v>6213.59</v>
          </cell>
          <cell r="G92">
            <v>6213.59</v>
          </cell>
          <cell r="H92">
            <v>6213.59</v>
          </cell>
          <cell r="I92">
            <v>6213.59</v>
          </cell>
        </row>
        <row r="93">
          <cell r="A93" t="str">
            <v>1.1.2.01.01.0490</v>
          </cell>
          <cell r="B93" t="str">
            <v>A</v>
          </cell>
          <cell r="C93">
            <v>1</v>
          </cell>
          <cell r="D93">
            <v>1894</v>
          </cell>
          <cell r="E93" t="str">
            <v xml:space="preserve">Agencia Maritima Cargonave                       </v>
          </cell>
          <cell r="F93">
            <v>151049.5</v>
          </cell>
          <cell r="G93">
            <v>364230.7</v>
          </cell>
          <cell r="H93">
            <v>326863.96000000002</v>
          </cell>
          <cell r="I93">
            <v>188416.24</v>
          </cell>
        </row>
        <row r="94">
          <cell r="A94" t="str">
            <v>1.1.2.01.01.0500</v>
          </cell>
          <cell r="B94" t="str">
            <v>A</v>
          </cell>
          <cell r="C94">
            <v>1</v>
          </cell>
          <cell r="D94">
            <v>1934</v>
          </cell>
          <cell r="E94" t="str">
            <v xml:space="preserve">Aroma &amp; Sabor Alimentos Ltda - ME                </v>
          </cell>
          <cell r="F94">
            <v>25919.68</v>
          </cell>
          <cell r="G94">
            <v>12959.84</v>
          </cell>
          <cell r="H94">
            <v>25919.68</v>
          </cell>
          <cell r="I94">
            <v>12959.84</v>
          </cell>
        </row>
        <row r="95">
          <cell r="A95" t="str">
            <v>1.1.2.01.01.0503</v>
          </cell>
          <cell r="B95" t="str">
            <v>A</v>
          </cell>
          <cell r="C95">
            <v>1</v>
          </cell>
          <cell r="D95">
            <v>1939</v>
          </cell>
          <cell r="E95" t="str">
            <v xml:space="preserve">Terminal Quimico de Aratu S/A Tequimar           </v>
          </cell>
          <cell r="F95">
            <v>44179.43</v>
          </cell>
          <cell r="G95">
            <v>43923.86</v>
          </cell>
          <cell r="H95">
            <v>47200.67</v>
          </cell>
          <cell r="I95">
            <v>40902.620000000003</v>
          </cell>
        </row>
        <row r="96">
          <cell r="A96" t="str">
            <v>1.1.2.01.01.0512</v>
          </cell>
          <cell r="B96" t="str">
            <v>A</v>
          </cell>
          <cell r="C96">
            <v>1</v>
          </cell>
          <cell r="D96">
            <v>1975</v>
          </cell>
          <cell r="E96" t="str">
            <v xml:space="preserve">Mosaic Fertilizantes do Brasil LTDA              </v>
          </cell>
          <cell r="F96">
            <v>133.36000000000001</v>
          </cell>
          <cell r="G96">
            <v>0</v>
          </cell>
          <cell r="H96">
            <v>133.36000000000001</v>
          </cell>
          <cell r="I96">
            <v>0</v>
          </cell>
        </row>
        <row r="97">
          <cell r="A97" t="str">
            <v>1.1.2.01.01.0521</v>
          </cell>
          <cell r="B97" t="str">
            <v>A</v>
          </cell>
          <cell r="C97">
            <v>1</v>
          </cell>
          <cell r="D97">
            <v>2024</v>
          </cell>
          <cell r="E97" t="str">
            <v xml:space="preserve">Ebes Engenharia Ltda                             </v>
          </cell>
          <cell r="F97">
            <v>0</v>
          </cell>
          <cell r="G97">
            <v>48.32</v>
          </cell>
          <cell r="H97">
            <v>48.32</v>
          </cell>
          <cell r="I97">
            <v>0</v>
          </cell>
        </row>
        <row r="98">
          <cell r="A98" t="str">
            <v>1.1.2.01.01.0528</v>
          </cell>
          <cell r="B98" t="str">
            <v>A</v>
          </cell>
          <cell r="C98">
            <v>1</v>
          </cell>
          <cell r="D98">
            <v>2055</v>
          </cell>
          <cell r="E98" t="str">
            <v xml:space="preserve">Associação dos Práticos do MA - APEM             </v>
          </cell>
          <cell r="F98">
            <v>13321.41</v>
          </cell>
          <cell r="G98">
            <v>22213.26</v>
          </cell>
          <cell r="H98">
            <v>22213.26</v>
          </cell>
          <cell r="I98">
            <v>13321.41</v>
          </cell>
        </row>
        <row r="99">
          <cell r="A99" t="str">
            <v>1.1.2.01.01.0529</v>
          </cell>
          <cell r="B99" t="str">
            <v>A</v>
          </cell>
          <cell r="C99">
            <v>1</v>
          </cell>
          <cell r="D99">
            <v>2056</v>
          </cell>
          <cell r="E99" t="str">
            <v xml:space="preserve">Assoc. de Posto de Taxi Ponta da Espera          </v>
          </cell>
          <cell r="F99">
            <v>455.19</v>
          </cell>
          <cell r="G99">
            <v>455.19</v>
          </cell>
          <cell r="H99">
            <v>455.19</v>
          </cell>
          <cell r="I99">
            <v>455.19</v>
          </cell>
        </row>
        <row r="100">
          <cell r="A100" t="str">
            <v>1.1.2.01.01.0545</v>
          </cell>
          <cell r="B100" t="str">
            <v>A</v>
          </cell>
          <cell r="C100">
            <v>1</v>
          </cell>
          <cell r="D100">
            <v>2111</v>
          </cell>
          <cell r="E100" t="str">
            <v xml:space="preserve">Mic Tecnologia da Informação Ltda                </v>
          </cell>
          <cell r="F100">
            <v>525.09</v>
          </cell>
          <cell r="G100">
            <v>1751.13</v>
          </cell>
          <cell r="H100">
            <v>1751.13</v>
          </cell>
          <cell r="I100">
            <v>525.09</v>
          </cell>
        </row>
        <row r="101">
          <cell r="A101" t="str">
            <v>1.1.2.01.01.0553</v>
          </cell>
          <cell r="B101" t="str">
            <v>A</v>
          </cell>
          <cell r="C101">
            <v>1</v>
          </cell>
          <cell r="D101">
            <v>2145</v>
          </cell>
          <cell r="E101" t="str">
            <v xml:space="preserve">Assoc. do Posto de Taxi do Itaqui                </v>
          </cell>
          <cell r="F101">
            <v>451.16</v>
          </cell>
          <cell r="G101">
            <v>494.9</v>
          </cell>
          <cell r="H101">
            <v>451.16</v>
          </cell>
          <cell r="I101">
            <v>494.9</v>
          </cell>
        </row>
        <row r="102">
          <cell r="A102" t="str">
            <v>1.1.2.01.01.0559</v>
          </cell>
          <cell r="B102" t="str">
            <v>A</v>
          </cell>
          <cell r="C102">
            <v>1</v>
          </cell>
          <cell r="D102">
            <v>2163</v>
          </cell>
          <cell r="E102" t="str">
            <v xml:space="preserve">Unimar Agenciamentos Marítimos                   </v>
          </cell>
          <cell r="F102">
            <v>10498.74</v>
          </cell>
          <cell r="G102">
            <v>2511.5300000000002</v>
          </cell>
          <cell r="H102">
            <v>12963.3</v>
          </cell>
          <cell r="I102">
            <v>46.97</v>
          </cell>
        </row>
        <row r="103">
          <cell r="A103" t="str">
            <v>1.1.2.01.01.0570</v>
          </cell>
          <cell r="B103" t="str">
            <v>A</v>
          </cell>
          <cell r="C103">
            <v>1</v>
          </cell>
          <cell r="D103">
            <v>2186</v>
          </cell>
          <cell r="E103" t="str">
            <v xml:space="preserve">Ipiranga S.A                                     </v>
          </cell>
          <cell r="F103">
            <v>52029.67</v>
          </cell>
          <cell r="G103">
            <v>52029.67</v>
          </cell>
          <cell r="H103">
            <v>52029.67</v>
          </cell>
          <cell r="I103">
            <v>52029.67</v>
          </cell>
        </row>
        <row r="104">
          <cell r="A104" t="str">
            <v>1.1.2.01.01.0576</v>
          </cell>
          <cell r="B104" t="str">
            <v>A</v>
          </cell>
          <cell r="C104">
            <v>1</v>
          </cell>
          <cell r="D104">
            <v>2207</v>
          </cell>
          <cell r="E104" t="str">
            <v xml:space="preserve">CHS Agronegocio - Ind. e Comercio Ltda           </v>
          </cell>
          <cell r="F104">
            <v>0</v>
          </cell>
          <cell r="G104">
            <v>163053</v>
          </cell>
          <cell r="H104">
            <v>163053</v>
          </cell>
          <cell r="I104">
            <v>0</v>
          </cell>
        </row>
        <row r="105">
          <cell r="A105" t="str">
            <v>1.1.2.01.01.0578</v>
          </cell>
          <cell r="B105" t="str">
            <v>A</v>
          </cell>
          <cell r="C105">
            <v>1</v>
          </cell>
          <cell r="D105">
            <v>2224</v>
          </cell>
          <cell r="E105" t="str">
            <v xml:space="preserve">Glencore Serviços S.A                            </v>
          </cell>
          <cell r="F105">
            <v>298847.59000000003</v>
          </cell>
          <cell r="G105">
            <v>387345</v>
          </cell>
          <cell r="H105">
            <v>298847.59000000003</v>
          </cell>
          <cell r="I105">
            <v>387345</v>
          </cell>
        </row>
        <row r="106">
          <cell r="A106" t="str">
            <v>1.1.2.01.01.0579</v>
          </cell>
          <cell r="B106" t="str">
            <v>A</v>
          </cell>
          <cell r="C106">
            <v>1</v>
          </cell>
          <cell r="D106">
            <v>2225</v>
          </cell>
          <cell r="E106" t="str">
            <v xml:space="preserve">Maxtec                                           </v>
          </cell>
          <cell r="F106">
            <v>239.6</v>
          </cell>
          <cell r="G106">
            <v>2145.96</v>
          </cell>
          <cell r="H106">
            <v>2385.56</v>
          </cell>
          <cell r="I106">
            <v>0</v>
          </cell>
        </row>
        <row r="107">
          <cell r="A107" t="str">
            <v>1.1.2.01.01.0581</v>
          </cell>
          <cell r="B107" t="str">
            <v>A</v>
          </cell>
          <cell r="C107">
            <v>1</v>
          </cell>
          <cell r="D107">
            <v>2227</v>
          </cell>
          <cell r="E107" t="str">
            <v xml:space="preserve">Tequimar                                         </v>
          </cell>
          <cell r="F107">
            <v>3072.61</v>
          </cell>
          <cell r="G107">
            <v>3072.61</v>
          </cell>
          <cell r="H107">
            <v>3072.61</v>
          </cell>
          <cell r="I107">
            <v>3072.61</v>
          </cell>
        </row>
        <row r="108">
          <cell r="A108" t="str">
            <v>1.1.2.01.01.0582</v>
          </cell>
          <cell r="B108" t="str">
            <v>A</v>
          </cell>
          <cell r="C108">
            <v>1</v>
          </cell>
          <cell r="D108">
            <v>2228</v>
          </cell>
          <cell r="E108" t="str">
            <v xml:space="preserve">Amaggi &amp; LD Commodities Term. Portuarios         </v>
          </cell>
          <cell r="F108">
            <v>0</v>
          </cell>
          <cell r="G108">
            <v>826846.14</v>
          </cell>
          <cell r="H108">
            <v>460598</v>
          </cell>
          <cell r="I108">
            <v>366248.14</v>
          </cell>
        </row>
        <row r="109">
          <cell r="A109" t="str">
            <v>1.1.2.01.01.0583</v>
          </cell>
          <cell r="B109" t="str">
            <v>A</v>
          </cell>
          <cell r="C109">
            <v>1</v>
          </cell>
          <cell r="D109">
            <v>2231</v>
          </cell>
          <cell r="E109" t="str">
            <v xml:space="preserve">Serveporto Agencia Maritima - Bacarena           </v>
          </cell>
          <cell r="F109">
            <v>165000</v>
          </cell>
          <cell r="G109">
            <v>0</v>
          </cell>
          <cell r="H109">
            <v>0</v>
          </cell>
          <cell r="I109">
            <v>165000</v>
          </cell>
        </row>
        <row r="110">
          <cell r="A110" t="str">
            <v>1.1.2.01.01.0585</v>
          </cell>
          <cell r="B110" t="str">
            <v>A</v>
          </cell>
          <cell r="C110">
            <v>1</v>
          </cell>
          <cell r="D110">
            <v>2234</v>
          </cell>
          <cell r="E110" t="str">
            <v xml:space="preserve">Abengoa Construção Brasil Ltda                   </v>
          </cell>
          <cell r="F110">
            <v>0</v>
          </cell>
          <cell r="G110">
            <v>2</v>
          </cell>
          <cell r="H110">
            <v>2</v>
          </cell>
          <cell r="I110">
            <v>0</v>
          </cell>
        </row>
        <row r="111">
          <cell r="A111" t="str">
            <v>1.1.2.01.01.0587</v>
          </cell>
          <cell r="B111" t="str">
            <v>A</v>
          </cell>
          <cell r="C111">
            <v>1</v>
          </cell>
          <cell r="D111">
            <v>2236</v>
          </cell>
          <cell r="E111" t="str">
            <v xml:space="preserve">Vitória Center Shipping Ltda                     </v>
          </cell>
          <cell r="F111">
            <v>0</v>
          </cell>
          <cell r="G111">
            <v>281.82</v>
          </cell>
          <cell r="H111">
            <v>281.82</v>
          </cell>
          <cell r="I111">
            <v>0</v>
          </cell>
        </row>
        <row r="112">
          <cell r="A112" t="str">
            <v>1.1.2.01.01.0589</v>
          </cell>
          <cell r="B112" t="str">
            <v>A</v>
          </cell>
          <cell r="C112">
            <v>1</v>
          </cell>
          <cell r="D112">
            <v>2244</v>
          </cell>
          <cell r="E112" t="str">
            <v xml:space="preserve">Banco do Brasil                                  </v>
          </cell>
          <cell r="F112">
            <v>288.13</v>
          </cell>
          <cell r="G112">
            <v>0</v>
          </cell>
          <cell r="H112">
            <v>0</v>
          </cell>
          <cell r="I112">
            <v>288.13</v>
          </cell>
        </row>
        <row r="113">
          <cell r="A113" t="str">
            <v>1.1.2.01.01.0598</v>
          </cell>
          <cell r="B113" t="str">
            <v>A</v>
          </cell>
          <cell r="C113">
            <v>1</v>
          </cell>
          <cell r="D113">
            <v>2276</v>
          </cell>
          <cell r="E113" t="str">
            <v xml:space="preserve">Telefônica Brasil S.A.                           </v>
          </cell>
          <cell r="F113">
            <v>3417.62</v>
          </cell>
          <cell r="G113">
            <v>3674.24</v>
          </cell>
          <cell r="H113">
            <v>3349.52</v>
          </cell>
          <cell r="I113">
            <v>3742.34</v>
          </cell>
        </row>
        <row r="114">
          <cell r="A114" t="str">
            <v>1.1.2.01.01.0599</v>
          </cell>
          <cell r="B114" t="str">
            <v>A</v>
          </cell>
          <cell r="C114">
            <v>1</v>
          </cell>
          <cell r="D114">
            <v>2278</v>
          </cell>
          <cell r="E114" t="str">
            <v xml:space="preserve">Wilhelmsen Ships  - São Luís                     </v>
          </cell>
          <cell r="F114">
            <v>91215.1</v>
          </cell>
          <cell r="G114">
            <v>212883.67</v>
          </cell>
          <cell r="H114">
            <v>91215.1</v>
          </cell>
          <cell r="I114">
            <v>212883.67</v>
          </cell>
        </row>
        <row r="115">
          <cell r="A115" t="str">
            <v>1.1.2.01.01.0600</v>
          </cell>
          <cell r="B115" t="str">
            <v>A</v>
          </cell>
          <cell r="C115">
            <v>1</v>
          </cell>
          <cell r="D115">
            <v>2279</v>
          </cell>
          <cell r="E115" t="str">
            <v xml:space="preserve">Agrex do Brasil S.A - Faz. Curitiba              </v>
          </cell>
          <cell r="F115">
            <v>607.5</v>
          </cell>
          <cell r="G115">
            <v>0</v>
          </cell>
          <cell r="H115">
            <v>607.5</v>
          </cell>
          <cell r="I115">
            <v>0</v>
          </cell>
        </row>
        <row r="116">
          <cell r="A116" t="str">
            <v>1.1.2.01.01.0608</v>
          </cell>
          <cell r="B116" t="str">
            <v>A</v>
          </cell>
          <cell r="C116">
            <v>1</v>
          </cell>
          <cell r="D116">
            <v>2292</v>
          </cell>
          <cell r="E116" t="str">
            <v xml:space="preserve">FERTIMPORT S/A - São Luís                        </v>
          </cell>
          <cell r="F116">
            <v>0</v>
          </cell>
          <cell r="G116">
            <v>390696.01</v>
          </cell>
          <cell r="H116">
            <v>218153.45</v>
          </cell>
          <cell r="I116">
            <v>172542.56</v>
          </cell>
        </row>
        <row r="117">
          <cell r="A117" t="str">
            <v>1.1.2.01.01.0610</v>
          </cell>
          <cell r="B117" t="str">
            <v>A</v>
          </cell>
          <cell r="C117">
            <v>1</v>
          </cell>
          <cell r="D117">
            <v>2302</v>
          </cell>
          <cell r="E117" t="str">
            <v xml:space="preserve">G5 Soluções Logística e Transportes              </v>
          </cell>
          <cell r="F117">
            <v>0</v>
          </cell>
          <cell r="G117">
            <v>660.96</v>
          </cell>
          <cell r="H117">
            <v>660.96</v>
          </cell>
          <cell r="I117">
            <v>0</v>
          </cell>
        </row>
        <row r="118">
          <cell r="A118" t="str">
            <v>1.1.2.01.01.0611</v>
          </cell>
          <cell r="B118" t="str">
            <v>A</v>
          </cell>
          <cell r="C118">
            <v>1</v>
          </cell>
          <cell r="D118">
            <v>2307</v>
          </cell>
          <cell r="E118" t="str">
            <v xml:space="preserve">Bunge Alimentos S.A                              </v>
          </cell>
          <cell r="F118">
            <v>68997.61</v>
          </cell>
          <cell r="G118">
            <v>614747.64</v>
          </cell>
          <cell r="H118">
            <v>0</v>
          </cell>
          <cell r="I118">
            <v>683745.25</v>
          </cell>
        </row>
        <row r="119">
          <cell r="A119" t="str">
            <v>1.1.2.01.01.0627</v>
          </cell>
          <cell r="B119" t="str">
            <v>A</v>
          </cell>
          <cell r="C119">
            <v>1</v>
          </cell>
          <cell r="D119">
            <v>2368</v>
          </cell>
          <cell r="E119" t="str">
            <v xml:space="preserve">Glenda de Lourdes F.dos Santos-Me                </v>
          </cell>
          <cell r="F119">
            <v>7662.93</v>
          </cell>
          <cell r="G119">
            <v>2554.31</v>
          </cell>
          <cell r="H119">
            <v>2554.31</v>
          </cell>
          <cell r="I119">
            <v>7662.93</v>
          </cell>
        </row>
        <row r="120">
          <cell r="A120" t="str">
            <v>1.1.2.01.01.0628</v>
          </cell>
          <cell r="B120" t="str">
            <v>A</v>
          </cell>
          <cell r="C120">
            <v>1</v>
          </cell>
          <cell r="D120">
            <v>2369</v>
          </cell>
          <cell r="E120" t="str">
            <v xml:space="preserve">Ribeirão S.A - São Luís                          </v>
          </cell>
          <cell r="F120">
            <v>0</v>
          </cell>
          <cell r="G120">
            <v>38641.26</v>
          </cell>
          <cell r="H120">
            <v>38641.26</v>
          </cell>
          <cell r="I120">
            <v>0</v>
          </cell>
        </row>
        <row r="121">
          <cell r="A121" t="str">
            <v>1.1.2.01.01.0632</v>
          </cell>
          <cell r="B121" t="str">
            <v>A</v>
          </cell>
          <cell r="C121">
            <v>1</v>
          </cell>
          <cell r="D121">
            <v>2378</v>
          </cell>
          <cell r="E121" t="str">
            <v xml:space="preserve">Temape - Terminais Marítimos Pernambuco          </v>
          </cell>
          <cell r="F121">
            <v>9135.91</v>
          </cell>
          <cell r="G121">
            <v>17527.22</v>
          </cell>
          <cell r="H121">
            <v>22646.47</v>
          </cell>
          <cell r="I121">
            <v>4016.66</v>
          </cell>
        </row>
        <row r="122">
          <cell r="A122" t="str">
            <v>1.1.2.01.01.0633</v>
          </cell>
          <cell r="B122" t="str">
            <v>A</v>
          </cell>
          <cell r="C122">
            <v>1</v>
          </cell>
          <cell r="D122">
            <v>2379</v>
          </cell>
          <cell r="E122" t="str">
            <v xml:space="preserve">SP Ind. e Dist. de Petróleo Ltda                 </v>
          </cell>
          <cell r="F122">
            <v>61550.59</v>
          </cell>
          <cell r="G122">
            <v>65452.49</v>
          </cell>
          <cell r="H122">
            <v>99606.080000000002</v>
          </cell>
          <cell r="I122">
            <v>27397</v>
          </cell>
        </row>
        <row r="123">
          <cell r="A123" t="str">
            <v>1.1.2.01.01.0634</v>
          </cell>
          <cell r="B123" t="str">
            <v>A</v>
          </cell>
          <cell r="C123">
            <v>1</v>
          </cell>
          <cell r="D123">
            <v>2380</v>
          </cell>
          <cell r="E123" t="str">
            <v xml:space="preserve">Distribuidora Tabocão Ltda - SLZ                 </v>
          </cell>
          <cell r="F123">
            <v>1576.08</v>
          </cell>
          <cell r="G123">
            <v>518.99</v>
          </cell>
          <cell r="H123">
            <v>1576.08</v>
          </cell>
          <cell r="I123">
            <v>518.99</v>
          </cell>
        </row>
        <row r="124">
          <cell r="A124" t="str">
            <v>1.1.2.01.01.0635</v>
          </cell>
          <cell r="B124" t="str">
            <v>A</v>
          </cell>
          <cell r="C124">
            <v>1</v>
          </cell>
          <cell r="D124">
            <v>2381</v>
          </cell>
          <cell r="E124" t="str">
            <v xml:space="preserve">Dislub Combustíveis Ltda                         </v>
          </cell>
          <cell r="F124">
            <v>8094.58</v>
          </cell>
          <cell r="G124">
            <v>14645.28</v>
          </cell>
          <cell r="H124">
            <v>18919.060000000001</v>
          </cell>
          <cell r="I124">
            <v>3820.8</v>
          </cell>
        </row>
        <row r="125">
          <cell r="A125" t="str">
            <v>1.1.2.01.01.0643</v>
          </cell>
          <cell r="B125" t="str">
            <v>A</v>
          </cell>
          <cell r="C125">
            <v>1</v>
          </cell>
          <cell r="D125">
            <v>2405</v>
          </cell>
          <cell r="E125" t="str">
            <v xml:space="preserve">Agrex do Brasil - Com. Porto Nacional            </v>
          </cell>
          <cell r="F125">
            <v>1094.83</v>
          </cell>
          <cell r="G125">
            <v>0</v>
          </cell>
          <cell r="H125">
            <v>1094.83</v>
          </cell>
          <cell r="I125">
            <v>0</v>
          </cell>
        </row>
        <row r="126">
          <cell r="A126" t="str">
            <v>1.1.2.01.01.0657</v>
          </cell>
          <cell r="B126" t="str">
            <v>A</v>
          </cell>
          <cell r="C126">
            <v>1</v>
          </cell>
          <cell r="D126">
            <v>2441</v>
          </cell>
          <cell r="E126" t="str">
            <v xml:space="preserve">Setta Combustíveis S/A                           </v>
          </cell>
          <cell r="F126">
            <v>4257.6400000000003</v>
          </cell>
          <cell r="G126">
            <v>9681.0400000000009</v>
          </cell>
          <cell r="H126">
            <v>11750.21</v>
          </cell>
          <cell r="I126">
            <v>2188.4699999999998</v>
          </cell>
        </row>
        <row r="127">
          <cell r="A127" t="str">
            <v>1.1.2.01.01.0668</v>
          </cell>
          <cell r="B127" t="str">
            <v>A</v>
          </cell>
          <cell r="C127">
            <v>1</v>
          </cell>
          <cell r="D127">
            <v>2499</v>
          </cell>
          <cell r="E127" t="str">
            <v xml:space="preserve">Agrex do Brasil - Araguacema/TO                  </v>
          </cell>
          <cell r="F127">
            <v>766.08</v>
          </cell>
          <cell r="G127">
            <v>0</v>
          </cell>
          <cell r="H127">
            <v>766.08</v>
          </cell>
          <cell r="I127">
            <v>0</v>
          </cell>
        </row>
        <row r="128">
          <cell r="A128" t="str">
            <v>1.1.2.01.01.0672</v>
          </cell>
          <cell r="B128" t="str">
            <v>A</v>
          </cell>
          <cell r="C128">
            <v>1</v>
          </cell>
          <cell r="D128">
            <v>2519</v>
          </cell>
          <cell r="E128" t="str">
            <v xml:space="preserve">Green Distribuidora de Petroleo Ltda             </v>
          </cell>
          <cell r="F128">
            <v>822.04</v>
          </cell>
          <cell r="G128">
            <v>1242.28</v>
          </cell>
          <cell r="H128">
            <v>1242.28</v>
          </cell>
          <cell r="I128">
            <v>822.04</v>
          </cell>
        </row>
        <row r="129">
          <cell r="A129" t="str">
            <v>1.1.2.01.01.0682</v>
          </cell>
          <cell r="B129" t="str">
            <v>A</v>
          </cell>
          <cell r="C129">
            <v>1</v>
          </cell>
          <cell r="D129">
            <v>2585</v>
          </cell>
          <cell r="E129" t="str">
            <v xml:space="preserve">VLI Multimodal                                   </v>
          </cell>
          <cell r="F129">
            <v>1297754.17</v>
          </cell>
          <cell r="G129">
            <v>1093003.1000000001</v>
          </cell>
          <cell r="H129">
            <v>1298904.22</v>
          </cell>
          <cell r="I129">
            <v>1091853.05</v>
          </cell>
        </row>
        <row r="130">
          <cell r="A130" t="str">
            <v>1.1.2.01.01.0685</v>
          </cell>
          <cell r="B130" t="str">
            <v>A</v>
          </cell>
          <cell r="C130">
            <v>1</v>
          </cell>
          <cell r="D130">
            <v>2622</v>
          </cell>
          <cell r="E130" t="str">
            <v xml:space="preserve">Big Pernil Lanches Ltda                          </v>
          </cell>
          <cell r="F130">
            <v>5980</v>
          </cell>
          <cell r="G130">
            <v>0</v>
          </cell>
          <cell r="H130">
            <v>5980</v>
          </cell>
          <cell r="I130">
            <v>0</v>
          </cell>
        </row>
        <row r="131">
          <cell r="A131" t="str">
            <v>1.1.2.01.01.0690</v>
          </cell>
          <cell r="B131" t="str">
            <v>A</v>
          </cell>
          <cell r="C131">
            <v>1</v>
          </cell>
          <cell r="D131">
            <v>2656</v>
          </cell>
          <cell r="E131" t="str">
            <v xml:space="preserve">São Paulo Três Locação de Torres                 </v>
          </cell>
          <cell r="F131">
            <v>5511.27</v>
          </cell>
          <cell r="G131">
            <v>5511.27</v>
          </cell>
          <cell r="H131">
            <v>5511.27</v>
          </cell>
          <cell r="I131">
            <v>5511.27</v>
          </cell>
        </row>
        <row r="132">
          <cell r="A132" t="str">
            <v>1.1.2.01.01.0696</v>
          </cell>
          <cell r="B132" t="str">
            <v>A</v>
          </cell>
          <cell r="C132">
            <v>1</v>
          </cell>
          <cell r="D132">
            <v>2673</v>
          </cell>
          <cell r="E132" t="str">
            <v xml:space="preserve">Transrio MTZ                                     </v>
          </cell>
          <cell r="F132">
            <v>2020.7</v>
          </cell>
          <cell r="G132">
            <v>2020.7</v>
          </cell>
          <cell r="H132">
            <v>2020.7</v>
          </cell>
          <cell r="I132">
            <v>2020.7</v>
          </cell>
        </row>
        <row r="133">
          <cell r="A133" t="str">
            <v>1.1.2.01.01.0697</v>
          </cell>
          <cell r="B133" t="str">
            <v>A</v>
          </cell>
          <cell r="C133">
            <v>1</v>
          </cell>
          <cell r="D133">
            <v>2674</v>
          </cell>
          <cell r="E133" t="str">
            <v xml:space="preserve">GDX Log Transportes                              </v>
          </cell>
          <cell r="F133">
            <v>998.3</v>
          </cell>
          <cell r="G133">
            <v>937.82</v>
          </cell>
          <cell r="H133">
            <v>1936.12</v>
          </cell>
          <cell r="I133">
            <v>0</v>
          </cell>
        </row>
        <row r="134">
          <cell r="A134" t="str">
            <v>1.1.2.01.01.0703</v>
          </cell>
          <cell r="B134" t="str">
            <v>A</v>
          </cell>
          <cell r="C134">
            <v>1</v>
          </cell>
          <cell r="D134">
            <v>2716</v>
          </cell>
          <cell r="E134" t="str">
            <v xml:space="preserve">Copersucar S.A.                                  </v>
          </cell>
          <cell r="F134">
            <v>61.62</v>
          </cell>
          <cell r="G134">
            <v>2886.3</v>
          </cell>
          <cell r="H134">
            <v>2889.5</v>
          </cell>
          <cell r="I134">
            <v>58.42</v>
          </cell>
        </row>
        <row r="135">
          <cell r="A135" t="str">
            <v>1.1.2.01.01.0704</v>
          </cell>
          <cell r="B135" t="str">
            <v>A</v>
          </cell>
          <cell r="C135">
            <v>1</v>
          </cell>
          <cell r="D135">
            <v>2724</v>
          </cell>
          <cell r="E135" t="str">
            <v xml:space="preserve">Pedro Yan Sá Pinto Alimentos -Me                 </v>
          </cell>
          <cell r="F135">
            <v>1684.33</v>
          </cell>
          <cell r="G135">
            <v>3548.89</v>
          </cell>
          <cell r="H135">
            <v>3548.89</v>
          </cell>
          <cell r="I135">
            <v>1684.33</v>
          </cell>
        </row>
        <row r="136">
          <cell r="A136" t="str">
            <v>1.1.2.01.01.0706</v>
          </cell>
          <cell r="B136" t="str">
            <v>A</v>
          </cell>
          <cell r="C136">
            <v>1</v>
          </cell>
          <cell r="D136">
            <v>2726</v>
          </cell>
          <cell r="E136" t="str">
            <v xml:space="preserve">Gavilon do Brasil                                </v>
          </cell>
          <cell r="F136">
            <v>74584.09</v>
          </cell>
          <cell r="G136">
            <v>65610</v>
          </cell>
          <cell r="H136">
            <v>115894.09</v>
          </cell>
          <cell r="I136">
            <v>24300</v>
          </cell>
        </row>
        <row r="137">
          <cell r="A137" t="str">
            <v>1.1.2.01.01.0707</v>
          </cell>
          <cell r="B137" t="str">
            <v>A</v>
          </cell>
          <cell r="C137">
            <v>1</v>
          </cell>
          <cell r="D137">
            <v>2738</v>
          </cell>
          <cell r="E137" t="str">
            <v xml:space="preserve">GAC Logística do Brasil Ltda                     </v>
          </cell>
          <cell r="F137">
            <v>87432.45</v>
          </cell>
          <cell r="G137">
            <v>79601.87</v>
          </cell>
          <cell r="H137">
            <v>167034.32</v>
          </cell>
          <cell r="I137">
            <v>0</v>
          </cell>
        </row>
        <row r="138">
          <cell r="A138" t="str">
            <v>1.1.2.01.01.0708</v>
          </cell>
          <cell r="B138" t="str">
            <v>A</v>
          </cell>
          <cell r="C138">
            <v>1</v>
          </cell>
          <cell r="D138">
            <v>2754</v>
          </cell>
          <cell r="E138" t="str">
            <v xml:space="preserve">Federal Distribuidora de Petróleo Ltda           </v>
          </cell>
          <cell r="F138">
            <v>3626.14</v>
          </cell>
          <cell r="G138">
            <v>7031.71</v>
          </cell>
          <cell r="H138">
            <v>8405.67</v>
          </cell>
          <cell r="I138">
            <v>2252.1799999999998</v>
          </cell>
        </row>
        <row r="139">
          <cell r="A139" t="str">
            <v>1.1.2.01.01.0712</v>
          </cell>
          <cell r="B139" t="str">
            <v>A</v>
          </cell>
          <cell r="C139">
            <v>1</v>
          </cell>
          <cell r="D139">
            <v>2782</v>
          </cell>
          <cell r="E139" t="str">
            <v xml:space="preserve">Novaagri Infraestrutura de Armazenagem           </v>
          </cell>
          <cell r="F139">
            <v>0</v>
          </cell>
          <cell r="G139">
            <v>161935.20000000001</v>
          </cell>
          <cell r="H139">
            <v>161935.20000000001</v>
          </cell>
          <cell r="I139">
            <v>0</v>
          </cell>
        </row>
        <row r="140">
          <cell r="A140" t="str">
            <v>1.1.2.01.01.0716</v>
          </cell>
          <cell r="B140" t="str">
            <v>A</v>
          </cell>
          <cell r="C140">
            <v>1</v>
          </cell>
          <cell r="D140">
            <v>2791</v>
          </cell>
          <cell r="E140" t="str">
            <v xml:space="preserve">Tequimar-Filial                                  </v>
          </cell>
          <cell r="F140">
            <v>236760.54</v>
          </cell>
          <cell r="G140">
            <v>230603.94</v>
          </cell>
          <cell r="H140">
            <v>315338.09999999998</v>
          </cell>
          <cell r="I140">
            <v>152026.38</v>
          </cell>
        </row>
        <row r="141">
          <cell r="A141" t="str">
            <v>1.1.2.01.01.0717</v>
          </cell>
          <cell r="B141" t="str">
            <v>A</v>
          </cell>
          <cell r="C141">
            <v>1</v>
          </cell>
          <cell r="D141">
            <v>2795</v>
          </cell>
          <cell r="E141" t="str">
            <v xml:space="preserve">VLI Multimodal S/A - Itaquí                      </v>
          </cell>
          <cell r="F141">
            <v>1150.05</v>
          </cell>
          <cell r="G141">
            <v>0</v>
          </cell>
          <cell r="H141">
            <v>0</v>
          </cell>
          <cell r="I141">
            <v>1150.05</v>
          </cell>
        </row>
        <row r="142">
          <cell r="A142" t="str">
            <v>1.1.2.01.01.0719</v>
          </cell>
          <cell r="B142" t="str">
            <v>A</v>
          </cell>
          <cell r="C142">
            <v>1</v>
          </cell>
          <cell r="D142">
            <v>2803</v>
          </cell>
          <cell r="E142" t="str">
            <v xml:space="preserve">Agrex do Brasil S/A - Faz. União                 </v>
          </cell>
          <cell r="F142">
            <v>291.60000000000002</v>
          </cell>
          <cell r="G142">
            <v>0</v>
          </cell>
          <cell r="H142">
            <v>291.60000000000002</v>
          </cell>
          <cell r="I142">
            <v>0</v>
          </cell>
        </row>
        <row r="143">
          <cell r="A143" t="str">
            <v>1.1.2.01.01.0727</v>
          </cell>
          <cell r="B143" t="str">
            <v>A</v>
          </cell>
          <cell r="C143">
            <v>1</v>
          </cell>
          <cell r="D143">
            <v>2846</v>
          </cell>
          <cell r="E143" t="str">
            <v xml:space="preserve">Machado Transportadora e Logistica               </v>
          </cell>
          <cell r="F143">
            <v>786.17</v>
          </cell>
          <cell r="G143">
            <v>1058.22</v>
          </cell>
          <cell r="H143">
            <v>982.01</v>
          </cell>
          <cell r="I143">
            <v>862.38</v>
          </cell>
        </row>
        <row r="144">
          <cell r="A144" t="str">
            <v>1.1.2.01.01.0728</v>
          </cell>
          <cell r="B144" t="str">
            <v>A</v>
          </cell>
          <cell r="C144">
            <v>1</v>
          </cell>
          <cell r="D144">
            <v>2848</v>
          </cell>
          <cell r="E144" t="str">
            <v xml:space="preserve">COFCO Brasil S.A                                 </v>
          </cell>
          <cell r="F144">
            <v>659.4</v>
          </cell>
          <cell r="G144">
            <v>0</v>
          </cell>
          <cell r="H144">
            <v>0</v>
          </cell>
          <cell r="I144">
            <v>659.4</v>
          </cell>
        </row>
        <row r="145">
          <cell r="A145" t="str">
            <v>1.1.2.01.01.0731</v>
          </cell>
          <cell r="B145" t="str">
            <v>A</v>
          </cell>
          <cell r="C145">
            <v>1</v>
          </cell>
          <cell r="D145">
            <v>2874</v>
          </cell>
          <cell r="E145" t="str">
            <v xml:space="preserve">FAN - Distribuidora de Petróleo Ltda             </v>
          </cell>
          <cell r="F145">
            <v>1343.93</v>
          </cell>
          <cell r="G145">
            <v>4591.58</v>
          </cell>
          <cell r="H145">
            <v>3345.52</v>
          </cell>
          <cell r="I145">
            <v>2589.9899999999998</v>
          </cell>
        </row>
        <row r="146">
          <cell r="A146" t="str">
            <v>1.1.2.01.01.0738</v>
          </cell>
          <cell r="B146" t="str">
            <v>A</v>
          </cell>
          <cell r="C146">
            <v>1</v>
          </cell>
          <cell r="D146">
            <v>2903</v>
          </cell>
          <cell r="E146" t="str">
            <v xml:space="preserve">Rip Serviços Ind. Ltda                           </v>
          </cell>
          <cell r="F146">
            <v>768.3</v>
          </cell>
          <cell r="G146">
            <v>0</v>
          </cell>
          <cell r="H146">
            <v>768.3</v>
          </cell>
          <cell r="I146">
            <v>0</v>
          </cell>
        </row>
        <row r="147">
          <cell r="A147" t="str">
            <v>1.1.2.01.01.0739</v>
          </cell>
          <cell r="B147" t="str">
            <v>A</v>
          </cell>
          <cell r="C147">
            <v>1</v>
          </cell>
          <cell r="D147">
            <v>2916</v>
          </cell>
          <cell r="E147" t="str">
            <v xml:space="preserve">Aquiles Silva Junior - Me                        </v>
          </cell>
          <cell r="F147">
            <v>644.70000000000005</v>
          </cell>
          <cell r="G147">
            <v>0</v>
          </cell>
          <cell r="H147">
            <v>644.70000000000005</v>
          </cell>
          <cell r="I147">
            <v>0</v>
          </cell>
        </row>
        <row r="148">
          <cell r="A148" t="str">
            <v>1.1.2.01.01.0745</v>
          </cell>
          <cell r="B148" t="str">
            <v>A</v>
          </cell>
          <cell r="C148">
            <v>1</v>
          </cell>
          <cell r="D148">
            <v>2948</v>
          </cell>
          <cell r="E148" t="str">
            <v xml:space="preserve">Mosaic Fertilizantes - Rondonópolis              </v>
          </cell>
          <cell r="F148">
            <v>40230.06</v>
          </cell>
          <cell r="G148">
            <v>0</v>
          </cell>
          <cell r="H148">
            <v>40230.06</v>
          </cell>
          <cell r="I148">
            <v>0</v>
          </cell>
        </row>
        <row r="149">
          <cell r="A149" t="str">
            <v>1.1.2.01.01.0751</v>
          </cell>
          <cell r="B149" t="str">
            <v>A</v>
          </cell>
          <cell r="C149">
            <v>1</v>
          </cell>
          <cell r="D149">
            <v>2962</v>
          </cell>
          <cell r="E149" t="str">
            <v xml:space="preserve">João Paulo de Aquino Rocha                       </v>
          </cell>
          <cell r="F149">
            <v>2974</v>
          </cell>
          <cell r="G149">
            <v>0</v>
          </cell>
          <cell r="H149">
            <v>0</v>
          </cell>
          <cell r="I149">
            <v>2974</v>
          </cell>
        </row>
        <row r="150">
          <cell r="A150" t="str">
            <v>1.1.2.01.01.0753</v>
          </cell>
          <cell r="B150" t="str">
            <v>A</v>
          </cell>
          <cell r="C150">
            <v>1</v>
          </cell>
          <cell r="D150">
            <v>2970</v>
          </cell>
          <cell r="E150" t="str">
            <v xml:space="preserve">Lachmann Agência Marítima Ltda                   </v>
          </cell>
          <cell r="F150">
            <v>0</v>
          </cell>
          <cell r="G150">
            <v>3580.39</v>
          </cell>
          <cell r="H150">
            <v>0</v>
          </cell>
          <cell r="I150">
            <v>3580.39</v>
          </cell>
        </row>
        <row r="151">
          <cell r="A151" t="str">
            <v>1.1.2.01.01.0759</v>
          </cell>
          <cell r="B151" t="str">
            <v>A</v>
          </cell>
          <cell r="C151">
            <v>1</v>
          </cell>
          <cell r="D151">
            <v>3793</v>
          </cell>
          <cell r="E151" t="str">
            <v xml:space="preserve">Galvani Industria, Comercio e Serviços           </v>
          </cell>
          <cell r="F151">
            <v>15922.24</v>
          </cell>
          <cell r="G151">
            <v>418.19</v>
          </cell>
          <cell r="H151">
            <v>16340.43</v>
          </cell>
          <cell r="I151">
            <v>0</v>
          </cell>
        </row>
        <row r="152">
          <cell r="A152" t="str">
            <v>1.1.2.01.01.0761</v>
          </cell>
          <cell r="B152" t="str">
            <v>A</v>
          </cell>
          <cell r="C152">
            <v>1</v>
          </cell>
          <cell r="D152">
            <v>3795</v>
          </cell>
          <cell r="E152" t="str">
            <v xml:space="preserve">Connection Transportes                           </v>
          </cell>
          <cell r="F152">
            <v>93.94</v>
          </cell>
          <cell r="G152">
            <v>0</v>
          </cell>
          <cell r="H152">
            <v>0</v>
          </cell>
          <cell r="I152">
            <v>93.94</v>
          </cell>
        </row>
        <row r="153">
          <cell r="A153" t="str">
            <v>1.1.2.01.01.0762</v>
          </cell>
          <cell r="B153" t="str">
            <v>A</v>
          </cell>
          <cell r="C153">
            <v>1</v>
          </cell>
          <cell r="D153">
            <v>3796</v>
          </cell>
          <cell r="E153" t="str">
            <v xml:space="preserve">D &amp; L Logistica                                  </v>
          </cell>
          <cell r="F153">
            <v>46.97</v>
          </cell>
          <cell r="G153">
            <v>0</v>
          </cell>
          <cell r="H153">
            <v>0</v>
          </cell>
          <cell r="I153">
            <v>46.97</v>
          </cell>
        </row>
        <row r="154">
          <cell r="A154" t="str">
            <v>1.1.2.01.01.0764</v>
          </cell>
          <cell r="B154" t="str">
            <v>A</v>
          </cell>
          <cell r="C154">
            <v>1</v>
          </cell>
          <cell r="D154">
            <v>3798</v>
          </cell>
          <cell r="E154" t="str">
            <v xml:space="preserve">Maria Alice Mendes                               </v>
          </cell>
          <cell r="F154">
            <v>672</v>
          </cell>
          <cell r="G154">
            <v>1485.48</v>
          </cell>
          <cell r="H154">
            <v>672</v>
          </cell>
          <cell r="I154">
            <v>1485.48</v>
          </cell>
        </row>
        <row r="155">
          <cell r="A155" t="str">
            <v>1.1.2.01.01.0769</v>
          </cell>
          <cell r="B155" t="str">
            <v>A</v>
          </cell>
          <cell r="C155">
            <v>1</v>
          </cell>
          <cell r="D155">
            <v>3808</v>
          </cell>
          <cell r="E155" t="str">
            <v xml:space="preserve">Inport - Despachos Aduaneiro Ltda                </v>
          </cell>
          <cell r="F155">
            <v>0</v>
          </cell>
          <cell r="G155">
            <v>46.97</v>
          </cell>
          <cell r="H155">
            <v>0</v>
          </cell>
          <cell r="I155">
            <v>46.97</v>
          </cell>
        </row>
        <row r="156">
          <cell r="A156" t="str">
            <v>1.1.2.01.01.0770</v>
          </cell>
          <cell r="B156" t="str">
            <v>A</v>
          </cell>
          <cell r="C156">
            <v>1</v>
          </cell>
          <cell r="D156">
            <v>3813</v>
          </cell>
          <cell r="E156" t="str">
            <v xml:space="preserve">Jatobeton Engenharia Ltda                        </v>
          </cell>
          <cell r="F156">
            <v>0</v>
          </cell>
          <cell r="G156">
            <v>78.75</v>
          </cell>
          <cell r="H156">
            <v>78.75</v>
          </cell>
          <cell r="I156">
            <v>0</v>
          </cell>
        </row>
        <row r="157">
          <cell r="A157" t="str">
            <v>1.1.2.01.01.0772</v>
          </cell>
          <cell r="B157" t="str">
            <v>A</v>
          </cell>
          <cell r="C157">
            <v>1</v>
          </cell>
          <cell r="D157">
            <v>3820</v>
          </cell>
          <cell r="E157" t="str">
            <v xml:space="preserve">Gomes Sodre Engenharia Ltda                      </v>
          </cell>
          <cell r="F157">
            <v>0</v>
          </cell>
          <cell r="G157">
            <v>78.75</v>
          </cell>
          <cell r="H157">
            <v>78.75</v>
          </cell>
          <cell r="I157">
            <v>0</v>
          </cell>
        </row>
        <row r="158">
          <cell r="A158" t="str">
            <v>1.1.2.01.02</v>
          </cell>
          <cell r="B158" t="str">
            <v>S</v>
          </cell>
          <cell r="C158">
            <v>1</v>
          </cell>
          <cell r="D158">
            <v>1514</v>
          </cell>
          <cell r="E158" t="str">
            <v xml:space="preserve">Recebimentos à Confirmar/Compensar               </v>
          </cell>
          <cell r="F158">
            <v>485566.66</v>
          </cell>
          <cell r="G158">
            <v>7123741.4699999997</v>
          </cell>
          <cell r="H158">
            <v>7609308.1299999999</v>
          </cell>
          <cell r="I158">
            <v>0</v>
          </cell>
        </row>
        <row r="159">
          <cell r="A159" t="str">
            <v>1.1.2.01.02.0002</v>
          </cell>
          <cell r="B159" t="str">
            <v>A</v>
          </cell>
          <cell r="C159">
            <v>1</v>
          </cell>
          <cell r="D159">
            <v>1525</v>
          </cell>
          <cell r="E159" t="str">
            <v xml:space="preserve">Cobrança à Compensar - Banco do Brasil           </v>
          </cell>
          <cell r="F159">
            <v>485566.66</v>
          </cell>
          <cell r="G159">
            <v>7123741.4699999997</v>
          </cell>
          <cell r="H159">
            <v>7609308.1299999999</v>
          </cell>
          <cell r="I159">
            <v>0</v>
          </cell>
        </row>
        <row r="160">
          <cell r="A160" t="str">
            <v>1.1.3</v>
          </cell>
          <cell r="B160" t="str">
            <v>S</v>
          </cell>
          <cell r="C160">
            <v>1</v>
          </cell>
          <cell r="D160">
            <v>234</v>
          </cell>
          <cell r="E160" t="str">
            <v xml:space="preserve">Almoxarifado                                     </v>
          </cell>
          <cell r="F160">
            <v>148980.04</v>
          </cell>
          <cell r="G160">
            <v>15772.99</v>
          </cell>
          <cell r="H160">
            <v>18746.490000000002</v>
          </cell>
          <cell r="I160">
            <v>146006.54</v>
          </cell>
        </row>
        <row r="161">
          <cell r="A161" t="str">
            <v>1.1.3.01</v>
          </cell>
          <cell r="B161" t="str">
            <v>A</v>
          </cell>
          <cell r="C161">
            <v>1</v>
          </cell>
          <cell r="D161">
            <v>235</v>
          </cell>
          <cell r="E161" t="str">
            <v xml:space="preserve">Material de Consumo                              </v>
          </cell>
          <cell r="F161">
            <v>148980.04</v>
          </cell>
          <cell r="G161">
            <v>15772.99</v>
          </cell>
          <cell r="H161">
            <v>18746.490000000002</v>
          </cell>
          <cell r="I161">
            <v>146006.54</v>
          </cell>
        </row>
        <row r="162">
          <cell r="A162" t="str">
            <v>1.1.4</v>
          </cell>
          <cell r="B162" t="str">
            <v>S</v>
          </cell>
          <cell r="C162">
            <v>1</v>
          </cell>
          <cell r="D162">
            <v>236</v>
          </cell>
          <cell r="E162" t="str">
            <v xml:space="preserve">Outros Créditos                                  </v>
          </cell>
          <cell r="F162">
            <v>4647844.8499999996</v>
          </cell>
          <cell r="G162">
            <v>1106826.3</v>
          </cell>
          <cell r="H162">
            <v>2350211.4900000002</v>
          </cell>
          <cell r="I162">
            <v>3404459.66</v>
          </cell>
        </row>
        <row r="163">
          <cell r="A163" t="str">
            <v>1.1.4.01</v>
          </cell>
          <cell r="B163" t="str">
            <v>S</v>
          </cell>
          <cell r="C163">
            <v>1</v>
          </cell>
          <cell r="D163">
            <v>237</v>
          </cell>
          <cell r="E163" t="str">
            <v xml:space="preserve">Adiantamentos Concedidos                         </v>
          </cell>
          <cell r="F163">
            <v>1419118.53</v>
          </cell>
          <cell r="G163">
            <v>1033015.17</v>
          </cell>
          <cell r="H163">
            <v>2286840.9900000002</v>
          </cell>
          <cell r="I163">
            <v>165292.71</v>
          </cell>
        </row>
        <row r="164">
          <cell r="A164" t="str">
            <v>1.1.4.01.01</v>
          </cell>
          <cell r="B164" t="str">
            <v>A</v>
          </cell>
          <cell r="C164">
            <v>1</v>
          </cell>
          <cell r="D164">
            <v>238</v>
          </cell>
          <cell r="E164" t="str">
            <v xml:space="preserve">Adiantamentos a Empregados                       </v>
          </cell>
          <cell r="F164">
            <v>0</v>
          </cell>
          <cell r="G164">
            <v>839436.37</v>
          </cell>
          <cell r="H164">
            <v>839436.37</v>
          </cell>
          <cell r="I164">
            <v>0</v>
          </cell>
        </row>
        <row r="165">
          <cell r="A165" t="str">
            <v>1.1.4.01.02</v>
          </cell>
          <cell r="B165" t="str">
            <v>A</v>
          </cell>
          <cell r="C165">
            <v>1</v>
          </cell>
          <cell r="D165">
            <v>239</v>
          </cell>
          <cell r="E165" t="str">
            <v xml:space="preserve">Adiantamentos de Férias                          </v>
          </cell>
          <cell r="F165">
            <v>123723.28</v>
          </cell>
          <cell r="G165">
            <v>184132.8</v>
          </cell>
          <cell r="H165">
            <v>148749.23000000001</v>
          </cell>
          <cell r="I165">
            <v>159106.85</v>
          </cell>
        </row>
        <row r="166">
          <cell r="A166" t="str">
            <v>1.1.4.01.03</v>
          </cell>
          <cell r="B166" t="str">
            <v>A</v>
          </cell>
          <cell r="C166">
            <v>1</v>
          </cell>
          <cell r="D166">
            <v>240</v>
          </cell>
          <cell r="E166" t="str">
            <v xml:space="preserve">Adiantamentos de 13º Salários                    </v>
          </cell>
          <cell r="F166">
            <v>1151166.47</v>
          </cell>
          <cell r="G166">
            <v>0</v>
          </cell>
          <cell r="H166">
            <v>1151166.47</v>
          </cell>
          <cell r="I166">
            <v>0</v>
          </cell>
        </row>
        <row r="167">
          <cell r="A167" t="str">
            <v>1.1.4.01.04</v>
          </cell>
          <cell r="B167" t="str">
            <v>A</v>
          </cell>
          <cell r="C167">
            <v>1</v>
          </cell>
          <cell r="D167">
            <v>241</v>
          </cell>
          <cell r="E167" t="str">
            <v xml:space="preserve">Adiantamentos para Despesas                      </v>
          </cell>
          <cell r="F167">
            <v>0</v>
          </cell>
          <cell r="G167">
            <v>3260.14</v>
          </cell>
          <cell r="H167">
            <v>3260.14</v>
          </cell>
          <cell r="I167">
            <v>0</v>
          </cell>
        </row>
        <row r="168">
          <cell r="A168" t="str">
            <v>1.1.4.01.07</v>
          </cell>
          <cell r="B168" t="str">
            <v>A</v>
          </cell>
          <cell r="C168">
            <v>1</v>
          </cell>
          <cell r="D168">
            <v>2452</v>
          </cell>
          <cell r="E168" t="str">
            <v xml:space="preserve">Adiantamento de Férias Próximo mês               </v>
          </cell>
          <cell r="F168">
            <v>54010.7</v>
          </cell>
          <cell r="G168">
            <v>6185.86</v>
          </cell>
          <cell r="H168">
            <v>54010.7</v>
          </cell>
          <cell r="I168">
            <v>6185.86</v>
          </cell>
        </row>
        <row r="169">
          <cell r="A169" t="str">
            <v>1.1.4.01.08</v>
          </cell>
          <cell r="B169" t="str">
            <v>A</v>
          </cell>
          <cell r="C169">
            <v>1</v>
          </cell>
          <cell r="D169">
            <v>2757</v>
          </cell>
          <cell r="E169" t="str">
            <v xml:space="preserve">FGTS s/ Adiantamento de 13º Salários             </v>
          </cell>
          <cell r="F169">
            <v>90218.08</v>
          </cell>
          <cell r="G169">
            <v>0</v>
          </cell>
          <cell r="H169">
            <v>90218.08</v>
          </cell>
          <cell r="I169">
            <v>0</v>
          </cell>
        </row>
        <row r="170">
          <cell r="A170" t="str">
            <v>1.1.4.03</v>
          </cell>
          <cell r="B170" t="str">
            <v>S</v>
          </cell>
          <cell r="C170">
            <v>1</v>
          </cell>
          <cell r="D170">
            <v>247</v>
          </cell>
          <cell r="E170" t="str">
            <v xml:space="preserve">Outros Valores a Receber                         </v>
          </cell>
          <cell r="F170">
            <v>3228726.32</v>
          </cell>
          <cell r="G170">
            <v>73811.13</v>
          </cell>
          <cell r="H170">
            <v>63370.5</v>
          </cell>
          <cell r="I170">
            <v>3239166.95</v>
          </cell>
        </row>
        <row r="171">
          <cell r="A171" t="str">
            <v>1.1.4.03.01</v>
          </cell>
          <cell r="B171" t="str">
            <v>A</v>
          </cell>
          <cell r="C171">
            <v>1</v>
          </cell>
          <cell r="D171">
            <v>248</v>
          </cell>
          <cell r="E171" t="str">
            <v xml:space="preserve">Depósitos Recursais e Judiciais                  </v>
          </cell>
          <cell r="F171">
            <v>3094421.16</v>
          </cell>
          <cell r="G171">
            <v>9513.16</v>
          </cell>
          <cell r="H171">
            <v>0</v>
          </cell>
          <cell r="I171">
            <v>3103934.32</v>
          </cell>
        </row>
        <row r="172">
          <cell r="A172" t="str">
            <v>1.1.4.03.08</v>
          </cell>
          <cell r="B172" t="str">
            <v>A</v>
          </cell>
          <cell r="C172">
            <v>1</v>
          </cell>
          <cell r="D172">
            <v>1834</v>
          </cell>
          <cell r="E172" t="str">
            <v xml:space="preserve">Caução DNIT                                      </v>
          </cell>
          <cell r="F172">
            <v>2250</v>
          </cell>
          <cell r="G172">
            <v>0</v>
          </cell>
          <cell r="H172">
            <v>0</v>
          </cell>
          <cell r="I172">
            <v>2250</v>
          </cell>
        </row>
        <row r="173">
          <cell r="A173" t="str">
            <v>1.1.4.03.09</v>
          </cell>
          <cell r="B173" t="str">
            <v>A</v>
          </cell>
          <cell r="C173">
            <v>1</v>
          </cell>
          <cell r="D173">
            <v>1927</v>
          </cell>
          <cell r="E173" t="str">
            <v xml:space="preserve">Outros Valores a Recuperar                       </v>
          </cell>
          <cell r="F173">
            <v>11.44</v>
          </cell>
          <cell r="G173">
            <v>0</v>
          </cell>
          <cell r="H173">
            <v>0</v>
          </cell>
          <cell r="I173">
            <v>11.44</v>
          </cell>
        </row>
        <row r="174">
          <cell r="A174" t="str">
            <v>1.1.4.03.11</v>
          </cell>
          <cell r="B174" t="str">
            <v>A</v>
          </cell>
          <cell r="C174">
            <v>1</v>
          </cell>
          <cell r="D174">
            <v>2157</v>
          </cell>
          <cell r="E174" t="str">
            <v xml:space="preserve">Valores a Receber de Funcionários                </v>
          </cell>
          <cell r="F174">
            <v>44601.22</v>
          </cell>
          <cell r="G174">
            <v>47640.14</v>
          </cell>
          <cell r="H174">
            <v>46772.6</v>
          </cell>
          <cell r="I174">
            <v>45468.76</v>
          </cell>
        </row>
        <row r="175">
          <cell r="A175" t="str">
            <v>1.1.4.03.12</v>
          </cell>
          <cell r="B175" t="str">
            <v>A</v>
          </cell>
          <cell r="C175">
            <v>1</v>
          </cell>
          <cell r="D175">
            <v>2459</v>
          </cell>
          <cell r="E175" t="str">
            <v xml:space="preserve">Acordo Min. Público do Trabalho                  </v>
          </cell>
          <cell r="F175">
            <v>70844.600000000006</v>
          </cell>
          <cell r="G175">
            <v>0</v>
          </cell>
          <cell r="H175">
            <v>0</v>
          </cell>
          <cell r="I175">
            <v>70844.600000000006</v>
          </cell>
        </row>
        <row r="176">
          <cell r="A176" t="str">
            <v>1.1.4.03.14</v>
          </cell>
          <cell r="B176" t="str">
            <v>A</v>
          </cell>
          <cell r="C176">
            <v>1</v>
          </cell>
          <cell r="D176">
            <v>2504</v>
          </cell>
          <cell r="E176" t="str">
            <v xml:space="preserve">Salário Maternidade                              </v>
          </cell>
          <cell r="F176">
            <v>15259.59</v>
          </cell>
          <cell r="G176">
            <v>16017</v>
          </cell>
          <cell r="H176">
            <v>15259.59</v>
          </cell>
          <cell r="I176">
            <v>16017</v>
          </cell>
        </row>
        <row r="177">
          <cell r="A177" t="str">
            <v>1.1.4.03.16</v>
          </cell>
          <cell r="B177" t="str">
            <v>A</v>
          </cell>
          <cell r="C177">
            <v>1</v>
          </cell>
          <cell r="D177">
            <v>2979</v>
          </cell>
          <cell r="E177" t="str">
            <v xml:space="preserve">Saldo Negativo Beneficios Jimena Bertold         </v>
          </cell>
          <cell r="F177">
            <v>1338.31</v>
          </cell>
          <cell r="G177">
            <v>640.83000000000004</v>
          </cell>
          <cell r="H177">
            <v>1338.31</v>
          </cell>
          <cell r="I177">
            <v>640.83000000000004</v>
          </cell>
        </row>
        <row r="178">
          <cell r="A178" t="str">
            <v>1.1.5</v>
          </cell>
          <cell r="B178" t="str">
            <v>S</v>
          </cell>
          <cell r="C178">
            <v>1</v>
          </cell>
          <cell r="D178">
            <v>255</v>
          </cell>
          <cell r="E178" t="str">
            <v xml:space="preserve">Tributos e Contrib a Recup/Comp                  </v>
          </cell>
          <cell r="F178">
            <v>11953819.34</v>
          </cell>
          <cell r="G178">
            <v>3883959.64</v>
          </cell>
          <cell r="H178">
            <v>4043379.75</v>
          </cell>
          <cell r="I178">
            <v>11794399.23</v>
          </cell>
        </row>
        <row r="179">
          <cell r="A179" t="str">
            <v>1.1.5.01</v>
          </cell>
          <cell r="B179" t="str">
            <v>A</v>
          </cell>
          <cell r="C179">
            <v>1</v>
          </cell>
          <cell r="D179">
            <v>256</v>
          </cell>
          <cell r="E179" t="str">
            <v xml:space="preserve">INSS                                             </v>
          </cell>
          <cell r="F179">
            <v>7603.25</v>
          </cell>
          <cell r="G179">
            <v>0</v>
          </cell>
          <cell r="H179">
            <v>0</v>
          </cell>
          <cell r="I179">
            <v>7603.25</v>
          </cell>
        </row>
        <row r="180">
          <cell r="A180" t="str">
            <v>1.1.5.02</v>
          </cell>
          <cell r="B180" t="str">
            <v>A</v>
          </cell>
          <cell r="C180">
            <v>1</v>
          </cell>
          <cell r="D180">
            <v>257</v>
          </cell>
          <cell r="E180" t="str">
            <v xml:space="preserve">PIS/PASEP                                        </v>
          </cell>
          <cell r="F180">
            <v>0</v>
          </cell>
          <cell r="G180">
            <v>15354.7</v>
          </cell>
          <cell r="H180">
            <v>15354.7</v>
          </cell>
          <cell r="I180">
            <v>0</v>
          </cell>
        </row>
        <row r="181">
          <cell r="A181" t="str">
            <v>1.1.5.03</v>
          </cell>
          <cell r="B181" t="str">
            <v>A</v>
          </cell>
          <cell r="C181">
            <v>1</v>
          </cell>
          <cell r="D181">
            <v>258</v>
          </cell>
          <cell r="E181" t="str">
            <v xml:space="preserve">COFINS                                           </v>
          </cell>
          <cell r="F181">
            <v>0</v>
          </cell>
          <cell r="G181">
            <v>70868.259999999995</v>
          </cell>
          <cell r="H181">
            <v>70868.259999999995</v>
          </cell>
          <cell r="I181">
            <v>0</v>
          </cell>
        </row>
        <row r="182">
          <cell r="A182" t="str">
            <v>1.1.5.04</v>
          </cell>
          <cell r="B182" t="str">
            <v>A</v>
          </cell>
          <cell r="C182">
            <v>1</v>
          </cell>
          <cell r="D182">
            <v>259</v>
          </cell>
          <cell r="E182" t="str">
            <v xml:space="preserve">ISS                                              </v>
          </cell>
          <cell r="F182">
            <v>0</v>
          </cell>
          <cell r="G182">
            <v>228869.06</v>
          </cell>
          <cell r="H182">
            <v>228869.06</v>
          </cell>
          <cell r="I182">
            <v>0</v>
          </cell>
        </row>
        <row r="183">
          <cell r="A183" t="str">
            <v>1.1.5.05</v>
          </cell>
          <cell r="B183" t="str">
            <v>A</v>
          </cell>
          <cell r="C183">
            <v>1</v>
          </cell>
          <cell r="D183">
            <v>260</v>
          </cell>
          <cell r="E183" t="str">
            <v xml:space="preserve">IRPJ                                             </v>
          </cell>
          <cell r="F183">
            <v>0</v>
          </cell>
          <cell r="G183">
            <v>113389.1</v>
          </cell>
          <cell r="H183">
            <v>113389.1</v>
          </cell>
          <cell r="I183">
            <v>0</v>
          </cell>
        </row>
        <row r="184">
          <cell r="A184" t="str">
            <v>1.1.5.06</v>
          </cell>
          <cell r="B184" t="str">
            <v>A</v>
          </cell>
          <cell r="C184">
            <v>1</v>
          </cell>
          <cell r="D184">
            <v>261</v>
          </cell>
          <cell r="E184" t="str">
            <v xml:space="preserve">CSLL                                             </v>
          </cell>
          <cell r="F184">
            <v>0</v>
          </cell>
          <cell r="G184">
            <v>23622.69</v>
          </cell>
          <cell r="H184">
            <v>23622.69</v>
          </cell>
          <cell r="I184">
            <v>0</v>
          </cell>
        </row>
        <row r="185">
          <cell r="A185" t="str">
            <v>1.1.5.09</v>
          </cell>
          <cell r="B185" t="str">
            <v>A</v>
          </cell>
          <cell r="C185">
            <v>1</v>
          </cell>
          <cell r="D185">
            <v>264</v>
          </cell>
          <cell r="E185" t="str">
            <v xml:space="preserve">Impostos e Contribuições Federais                </v>
          </cell>
          <cell r="F185">
            <v>10779.42</v>
          </cell>
          <cell r="G185">
            <v>0</v>
          </cell>
          <cell r="H185">
            <v>0</v>
          </cell>
          <cell r="I185">
            <v>10779.42</v>
          </cell>
        </row>
        <row r="186">
          <cell r="A186" t="str">
            <v>1.1.5.10</v>
          </cell>
          <cell r="B186" t="str">
            <v>A</v>
          </cell>
          <cell r="C186">
            <v>1</v>
          </cell>
          <cell r="D186">
            <v>265</v>
          </cell>
          <cell r="E186" t="str">
            <v xml:space="preserve">IRPJ a Compensar                                 </v>
          </cell>
          <cell r="F186">
            <v>6925977.2999999998</v>
          </cell>
          <cell r="G186">
            <v>3072704.94</v>
          </cell>
          <cell r="H186">
            <v>0</v>
          </cell>
          <cell r="I186">
            <v>9998682.2400000002</v>
          </cell>
        </row>
        <row r="187">
          <cell r="A187" t="str">
            <v>1.1.5.11</v>
          </cell>
          <cell r="B187" t="str">
            <v>A</v>
          </cell>
          <cell r="C187">
            <v>1</v>
          </cell>
          <cell r="D187">
            <v>266</v>
          </cell>
          <cell r="E187" t="str">
            <v xml:space="preserve">CSLL a Compensar                                 </v>
          </cell>
          <cell r="F187">
            <v>1605682.37</v>
          </cell>
          <cell r="G187">
            <v>0</v>
          </cell>
          <cell r="H187">
            <v>0</v>
          </cell>
          <cell r="I187">
            <v>1605682.37</v>
          </cell>
        </row>
        <row r="188">
          <cell r="A188" t="str">
            <v>1.1.5.12</v>
          </cell>
          <cell r="B188" t="str">
            <v>A</v>
          </cell>
          <cell r="C188">
            <v>1</v>
          </cell>
          <cell r="D188">
            <v>267</v>
          </cell>
          <cell r="E188" t="str">
            <v xml:space="preserve">ISS Indevido                                     </v>
          </cell>
          <cell r="F188">
            <v>11939.8</v>
          </cell>
          <cell r="G188">
            <v>0</v>
          </cell>
          <cell r="H188">
            <v>0</v>
          </cell>
          <cell r="I188">
            <v>11939.8</v>
          </cell>
        </row>
        <row r="189">
          <cell r="A189" t="str">
            <v>1.1.5.15</v>
          </cell>
          <cell r="B189" t="str">
            <v>A</v>
          </cell>
          <cell r="C189">
            <v>1</v>
          </cell>
          <cell r="D189">
            <v>1766</v>
          </cell>
          <cell r="E189" t="str">
            <v xml:space="preserve">IRPJ Provisão s/ Aplicações                      </v>
          </cell>
          <cell r="F189">
            <v>14074.34</v>
          </cell>
          <cell r="G189">
            <v>0</v>
          </cell>
          <cell r="H189">
            <v>0</v>
          </cell>
          <cell r="I189">
            <v>14074.34</v>
          </cell>
        </row>
        <row r="190">
          <cell r="A190" t="str">
            <v>1.1.5.16</v>
          </cell>
          <cell r="B190" t="str">
            <v>A</v>
          </cell>
          <cell r="C190">
            <v>1</v>
          </cell>
          <cell r="D190">
            <v>1767</v>
          </cell>
          <cell r="E190" t="str">
            <v xml:space="preserve">IRPJ Resgate s/ Aplicações                       </v>
          </cell>
          <cell r="F190">
            <v>3214861.33</v>
          </cell>
          <cell r="G190">
            <v>21919.14</v>
          </cell>
          <cell r="H190">
            <v>3236780.47</v>
          </cell>
          <cell r="I190">
            <v>0</v>
          </cell>
        </row>
        <row r="191">
          <cell r="A191" t="str">
            <v>1.1.5.17</v>
          </cell>
          <cell r="B191" t="str">
            <v>A</v>
          </cell>
          <cell r="C191">
            <v>1</v>
          </cell>
          <cell r="D191">
            <v>1175</v>
          </cell>
          <cell r="E191" t="str">
            <v xml:space="preserve">PIS a Compensar - Entradas NF                    </v>
          </cell>
          <cell r="F191">
            <v>0</v>
          </cell>
          <cell r="G191">
            <v>59324.19</v>
          </cell>
          <cell r="H191">
            <v>59324.19</v>
          </cell>
          <cell r="I191">
            <v>0</v>
          </cell>
        </row>
        <row r="192">
          <cell r="A192" t="str">
            <v>1.1.5.18</v>
          </cell>
          <cell r="B192" t="str">
            <v>A</v>
          </cell>
          <cell r="C192">
            <v>1</v>
          </cell>
          <cell r="D192">
            <v>1255</v>
          </cell>
          <cell r="E192" t="str">
            <v xml:space="preserve">COFINS a Compensar - Entradas NF                 </v>
          </cell>
          <cell r="F192">
            <v>0</v>
          </cell>
          <cell r="G192">
            <v>273252.14</v>
          </cell>
          <cell r="H192">
            <v>273252.14</v>
          </cell>
          <cell r="I192">
            <v>0</v>
          </cell>
        </row>
        <row r="193">
          <cell r="A193" t="str">
            <v>1.1.5.19</v>
          </cell>
          <cell r="B193" t="str">
            <v>A</v>
          </cell>
          <cell r="C193">
            <v>1</v>
          </cell>
          <cell r="D193">
            <v>2353</v>
          </cell>
          <cell r="E193" t="str">
            <v xml:space="preserve">IRPJ Provisão s/ Aplicação - CDB SWAP            </v>
          </cell>
          <cell r="F193">
            <v>126951.44</v>
          </cell>
          <cell r="G193">
            <v>4459.3500000000004</v>
          </cell>
          <cell r="H193">
            <v>21601.53</v>
          </cell>
          <cell r="I193">
            <v>109809.26</v>
          </cell>
        </row>
        <row r="194">
          <cell r="A194" t="str">
            <v>1.1.5.20</v>
          </cell>
          <cell r="B194" t="str">
            <v>A</v>
          </cell>
          <cell r="C194">
            <v>1</v>
          </cell>
          <cell r="D194">
            <v>2354</v>
          </cell>
          <cell r="E194" t="str">
            <v xml:space="preserve">IRPJ Provisão s/ Aplicação - CDB - DI            </v>
          </cell>
          <cell r="F194">
            <v>818.32</v>
          </cell>
          <cell r="G194">
            <v>156.28</v>
          </cell>
          <cell r="H194">
            <v>317.58</v>
          </cell>
          <cell r="I194">
            <v>657.02</v>
          </cell>
        </row>
        <row r="195">
          <cell r="A195" t="str">
            <v>1.1.5.21</v>
          </cell>
          <cell r="B195" t="str">
            <v>A</v>
          </cell>
          <cell r="C195">
            <v>1</v>
          </cell>
          <cell r="D195">
            <v>2355</v>
          </cell>
          <cell r="E195" t="str">
            <v xml:space="preserve">IRPJ Provisão s/ Aplicação - BB AMPLO            </v>
          </cell>
          <cell r="F195">
            <v>329.76</v>
          </cell>
          <cell r="G195">
            <v>31.99</v>
          </cell>
          <cell r="H195">
            <v>0</v>
          </cell>
          <cell r="I195">
            <v>361.75</v>
          </cell>
        </row>
        <row r="196">
          <cell r="A196" t="str">
            <v>1.1.5.22</v>
          </cell>
          <cell r="B196" t="str">
            <v>A</v>
          </cell>
          <cell r="C196">
            <v>1</v>
          </cell>
          <cell r="D196">
            <v>2356</v>
          </cell>
          <cell r="E196" t="str">
            <v xml:space="preserve">IRPJ Provisão s/ Aplicação BB Admin Sup.         </v>
          </cell>
          <cell r="F196">
            <v>0.36</v>
          </cell>
          <cell r="G196">
            <v>7.8</v>
          </cell>
          <cell r="H196">
            <v>0.03</v>
          </cell>
          <cell r="I196">
            <v>8.1300000000000008</v>
          </cell>
        </row>
        <row r="197">
          <cell r="A197" t="str">
            <v>1.1.5.23</v>
          </cell>
          <cell r="B197" t="str">
            <v>A</v>
          </cell>
          <cell r="C197">
            <v>1</v>
          </cell>
          <cell r="D197">
            <v>2357</v>
          </cell>
          <cell r="E197" t="str">
            <v xml:space="preserve">IRPJ Provisão s/ Poupança 14401-0 Caução         </v>
          </cell>
          <cell r="F197">
            <v>34801.65</v>
          </cell>
          <cell r="G197">
            <v>0</v>
          </cell>
          <cell r="H197">
            <v>0</v>
          </cell>
          <cell r="I197">
            <v>34801.65</v>
          </cell>
        </row>
        <row r="198">
          <cell r="A198" t="str">
            <v>1.2</v>
          </cell>
          <cell r="B198" t="str">
            <v>S</v>
          </cell>
          <cell r="C198">
            <v>1</v>
          </cell>
          <cell r="D198">
            <v>271</v>
          </cell>
          <cell r="E198" t="str">
            <v xml:space="preserve">Ativo Não Circulante                             </v>
          </cell>
          <cell r="F198">
            <v>635692366.72000003</v>
          </cell>
          <cell r="G198">
            <v>278520213.20999998</v>
          </cell>
          <cell r="H198">
            <v>348995.64</v>
          </cell>
          <cell r="I198">
            <v>913863584.28999996</v>
          </cell>
        </row>
        <row r="199">
          <cell r="A199" t="str">
            <v>1.2.1</v>
          </cell>
          <cell r="B199" t="str">
            <v>S</v>
          </cell>
          <cell r="C199">
            <v>1</v>
          </cell>
          <cell r="D199">
            <v>272</v>
          </cell>
          <cell r="E199" t="str">
            <v xml:space="preserve">Realizável a Longo Prazo                         </v>
          </cell>
          <cell r="F199">
            <v>625000.04</v>
          </cell>
          <cell r="G199">
            <v>5980</v>
          </cell>
          <cell r="H199">
            <v>40702.22</v>
          </cell>
          <cell r="I199">
            <v>590277.81999999995</v>
          </cell>
        </row>
        <row r="200">
          <cell r="A200" t="str">
            <v>1.2.1.01</v>
          </cell>
          <cell r="B200" t="str">
            <v>S</v>
          </cell>
          <cell r="C200">
            <v>1</v>
          </cell>
          <cell r="D200">
            <v>273</v>
          </cell>
          <cell r="E200" t="str">
            <v xml:space="preserve">Clientes Ação Monitória/Negociação               </v>
          </cell>
          <cell r="F200">
            <v>11467056.130000001</v>
          </cell>
          <cell r="G200">
            <v>5980</v>
          </cell>
          <cell r="H200">
            <v>34722.22</v>
          </cell>
          <cell r="I200">
            <v>11438313.91</v>
          </cell>
        </row>
        <row r="201">
          <cell r="A201" t="str">
            <v>1.2.1.01.03</v>
          </cell>
          <cell r="B201" t="str">
            <v>A</v>
          </cell>
          <cell r="C201">
            <v>1</v>
          </cell>
          <cell r="D201">
            <v>276</v>
          </cell>
          <cell r="E201" t="str">
            <v xml:space="preserve">Adubos Trevo - YARA BRASIL                       </v>
          </cell>
          <cell r="F201">
            <v>231243.7</v>
          </cell>
          <cell r="G201">
            <v>0</v>
          </cell>
          <cell r="H201">
            <v>0</v>
          </cell>
          <cell r="I201">
            <v>231243.7</v>
          </cell>
        </row>
        <row r="202">
          <cell r="A202" t="str">
            <v>1.2.1.01.04</v>
          </cell>
          <cell r="B202" t="str">
            <v>A</v>
          </cell>
          <cell r="C202">
            <v>1</v>
          </cell>
          <cell r="D202">
            <v>277</v>
          </cell>
          <cell r="E202" t="str">
            <v xml:space="preserve">Ribeirão S/A                                     </v>
          </cell>
          <cell r="F202">
            <v>93560.75</v>
          </cell>
          <cell r="G202">
            <v>0</v>
          </cell>
          <cell r="H202">
            <v>0</v>
          </cell>
          <cell r="I202">
            <v>93560.75</v>
          </cell>
        </row>
        <row r="203">
          <cell r="A203" t="str">
            <v>1.2.1.01.05</v>
          </cell>
          <cell r="B203" t="str">
            <v>A</v>
          </cell>
          <cell r="C203">
            <v>1</v>
          </cell>
          <cell r="D203">
            <v>278</v>
          </cell>
          <cell r="E203" t="str">
            <v xml:space="preserve">Itapage S/A Celulose Papeis                      </v>
          </cell>
          <cell r="F203">
            <v>206281.53</v>
          </cell>
          <cell r="G203">
            <v>0</v>
          </cell>
          <cell r="H203">
            <v>0</v>
          </cell>
          <cell r="I203">
            <v>206281.53</v>
          </cell>
        </row>
        <row r="204">
          <cell r="A204" t="str">
            <v>1.2.1.01.07</v>
          </cell>
          <cell r="B204" t="str">
            <v>A</v>
          </cell>
          <cell r="C204">
            <v>1</v>
          </cell>
          <cell r="D204">
            <v>280</v>
          </cell>
          <cell r="E204" t="str">
            <v xml:space="preserve">Costa Norte Marítima Ltda                        </v>
          </cell>
          <cell r="F204">
            <v>26435.34</v>
          </cell>
          <cell r="G204">
            <v>0</v>
          </cell>
          <cell r="H204">
            <v>0</v>
          </cell>
          <cell r="I204">
            <v>26435.34</v>
          </cell>
        </row>
        <row r="205">
          <cell r="A205" t="str">
            <v>1.2.1.01.09</v>
          </cell>
          <cell r="B205" t="str">
            <v>A</v>
          </cell>
          <cell r="C205">
            <v>1</v>
          </cell>
          <cell r="D205">
            <v>282</v>
          </cell>
          <cell r="E205" t="str">
            <v xml:space="preserve">Siderúrgica Ibérica S/A                          </v>
          </cell>
          <cell r="F205">
            <v>57621.599999999999</v>
          </cell>
          <cell r="G205">
            <v>0</v>
          </cell>
          <cell r="H205">
            <v>0</v>
          </cell>
          <cell r="I205">
            <v>57621.599999999999</v>
          </cell>
        </row>
        <row r="206">
          <cell r="A206" t="str">
            <v>1.2.1.01.10</v>
          </cell>
          <cell r="B206" t="str">
            <v>A</v>
          </cell>
          <cell r="C206">
            <v>1</v>
          </cell>
          <cell r="D206">
            <v>283</v>
          </cell>
          <cell r="E206" t="str">
            <v xml:space="preserve">COSIMA - Cia. Siderúrgica                        </v>
          </cell>
          <cell r="F206">
            <v>200667.26</v>
          </cell>
          <cell r="G206">
            <v>0</v>
          </cell>
          <cell r="H206">
            <v>0</v>
          </cell>
          <cell r="I206">
            <v>200667.26</v>
          </cell>
        </row>
        <row r="207">
          <cell r="A207" t="str">
            <v>1.2.1.01.11</v>
          </cell>
          <cell r="B207" t="str">
            <v>A</v>
          </cell>
          <cell r="C207">
            <v>1</v>
          </cell>
          <cell r="D207">
            <v>284</v>
          </cell>
          <cell r="E207" t="str">
            <v xml:space="preserve">Companhia Siderúrgica Vale do Pindaré            </v>
          </cell>
          <cell r="F207">
            <v>1286185.83</v>
          </cell>
          <cell r="G207">
            <v>0</v>
          </cell>
          <cell r="H207">
            <v>0</v>
          </cell>
          <cell r="I207">
            <v>1286185.83</v>
          </cell>
        </row>
        <row r="208">
          <cell r="A208" t="str">
            <v>1.2.1.01.12</v>
          </cell>
          <cell r="B208" t="str">
            <v>A</v>
          </cell>
          <cell r="C208">
            <v>1</v>
          </cell>
          <cell r="D208">
            <v>285</v>
          </cell>
          <cell r="E208" t="str">
            <v xml:space="preserve">Gusa Nordeste S/A                                </v>
          </cell>
          <cell r="F208">
            <v>625000.04</v>
          </cell>
          <cell r="G208">
            <v>0</v>
          </cell>
          <cell r="H208">
            <v>34722.22</v>
          </cell>
          <cell r="I208">
            <v>590277.81999999995</v>
          </cell>
        </row>
        <row r="209">
          <cell r="A209" t="str">
            <v>1.2.1.01.13</v>
          </cell>
          <cell r="B209" t="str">
            <v>A</v>
          </cell>
          <cell r="C209">
            <v>1</v>
          </cell>
          <cell r="D209">
            <v>286</v>
          </cell>
          <cell r="E209" t="str">
            <v xml:space="preserve">SIMASA - Siderúrgica do Maranhão S/A             </v>
          </cell>
          <cell r="F209">
            <v>267489.73</v>
          </cell>
          <cell r="G209">
            <v>0</v>
          </cell>
          <cell r="H209">
            <v>0</v>
          </cell>
          <cell r="I209">
            <v>267489.73</v>
          </cell>
        </row>
        <row r="210">
          <cell r="A210" t="str">
            <v>1.2.1.01.17</v>
          </cell>
          <cell r="B210" t="str">
            <v>A</v>
          </cell>
          <cell r="C210">
            <v>1</v>
          </cell>
          <cell r="D210">
            <v>290</v>
          </cell>
          <cell r="E210" t="str">
            <v xml:space="preserve">Viena Siderúrgica S/A                            </v>
          </cell>
          <cell r="F210">
            <v>1928935.36</v>
          </cell>
          <cell r="G210">
            <v>0</v>
          </cell>
          <cell r="H210">
            <v>0</v>
          </cell>
          <cell r="I210">
            <v>1928935.36</v>
          </cell>
        </row>
        <row r="211">
          <cell r="A211" t="str">
            <v>1.2.1.01.19</v>
          </cell>
          <cell r="B211" t="str">
            <v>A</v>
          </cell>
          <cell r="C211">
            <v>1</v>
          </cell>
          <cell r="D211">
            <v>292</v>
          </cell>
          <cell r="E211" t="str">
            <v xml:space="preserve">COSIPA - Cia Siderúrgica do Pará                 </v>
          </cell>
          <cell r="F211">
            <v>1094477.06</v>
          </cell>
          <cell r="G211">
            <v>0</v>
          </cell>
          <cell r="H211">
            <v>0</v>
          </cell>
          <cell r="I211">
            <v>1094477.06</v>
          </cell>
        </row>
        <row r="212">
          <cell r="A212" t="str">
            <v>1.2.1.01.20</v>
          </cell>
          <cell r="B212" t="str">
            <v>A</v>
          </cell>
          <cell r="C212">
            <v>1</v>
          </cell>
          <cell r="D212">
            <v>293</v>
          </cell>
          <cell r="E212" t="str">
            <v xml:space="preserve">DISMAF - Distribuidora de Manufat.               </v>
          </cell>
          <cell r="F212">
            <v>4221704.58</v>
          </cell>
          <cell r="G212">
            <v>0</v>
          </cell>
          <cell r="H212">
            <v>0</v>
          </cell>
          <cell r="I212">
            <v>4221704.58</v>
          </cell>
        </row>
        <row r="213">
          <cell r="A213" t="str">
            <v>1.2.1.01.21</v>
          </cell>
          <cell r="B213" t="str">
            <v>A</v>
          </cell>
          <cell r="C213">
            <v>1</v>
          </cell>
          <cell r="D213">
            <v>294</v>
          </cell>
          <cell r="E213" t="str">
            <v xml:space="preserve">USIPAR - Usina Siderúrgica do Pará               </v>
          </cell>
          <cell r="F213">
            <v>268100.67</v>
          </cell>
          <cell r="G213">
            <v>0</v>
          </cell>
          <cell r="H213">
            <v>0</v>
          </cell>
          <cell r="I213">
            <v>268100.67</v>
          </cell>
        </row>
        <row r="214">
          <cell r="A214" t="str">
            <v>1.2.1.01.22</v>
          </cell>
          <cell r="B214" t="str">
            <v>A</v>
          </cell>
          <cell r="C214">
            <v>1</v>
          </cell>
          <cell r="D214">
            <v>295</v>
          </cell>
          <cell r="E214" t="str">
            <v xml:space="preserve">RT Comécio e Representações                      </v>
          </cell>
          <cell r="F214">
            <v>6222.22</v>
          </cell>
          <cell r="G214">
            <v>0</v>
          </cell>
          <cell r="H214">
            <v>0</v>
          </cell>
          <cell r="I214">
            <v>6222.22</v>
          </cell>
        </row>
        <row r="215">
          <cell r="A215" t="str">
            <v>1.2.1.01.26</v>
          </cell>
          <cell r="B215" t="str">
            <v>A</v>
          </cell>
          <cell r="C215">
            <v>1</v>
          </cell>
          <cell r="D215">
            <v>2130</v>
          </cell>
          <cell r="E215" t="str">
            <v xml:space="preserve">Brazil Marítima                                  </v>
          </cell>
          <cell r="F215">
            <v>416943.95</v>
          </cell>
          <cell r="G215">
            <v>0</v>
          </cell>
          <cell r="H215">
            <v>0</v>
          </cell>
          <cell r="I215">
            <v>416943.95</v>
          </cell>
        </row>
        <row r="216">
          <cell r="A216" t="str">
            <v>1.2.1.01.28</v>
          </cell>
          <cell r="B216" t="str">
            <v>A</v>
          </cell>
          <cell r="C216">
            <v>1</v>
          </cell>
          <cell r="D216">
            <v>2132</v>
          </cell>
          <cell r="E216" t="str">
            <v xml:space="preserve">M. do P. S. Mendes Consultoria                   </v>
          </cell>
          <cell r="F216">
            <v>15606</v>
          </cell>
          <cell r="G216">
            <v>0</v>
          </cell>
          <cell r="H216">
            <v>0</v>
          </cell>
          <cell r="I216">
            <v>15606</v>
          </cell>
        </row>
        <row r="217">
          <cell r="A217" t="str">
            <v>1.2.1.01.29</v>
          </cell>
          <cell r="B217" t="str">
            <v>A</v>
          </cell>
          <cell r="C217">
            <v>1</v>
          </cell>
          <cell r="D217">
            <v>2133</v>
          </cell>
          <cell r="E217" t="str">
            <v xml:space="preserve">Rafi Transporte e Logística Ltda                 </v>
          </cell>
          <cell r="F217">
            <v>4420.26</v>
          </cell>
          <cell r="G217">
            <v>0</v>
          </cell>
          <cell r="H217">
            <v>0</v>
          </cell>
          <cell r="I217">
            <v>4420.26</v>
          </cell>
        </row>
        <row r="218">
          <cell r="A218" t="str">
            <v>1.2.1.01.33</v>
          </cell>
          <cell r="B218" t="str">
            <v>A</v>
          </cell>
          <cell r="C218">
            <v>1</v>
          </cell>
          <cell r="D218">
            <v>2327</v>
          </cell>
          <cell r="E218" t="str">
            <v xml:space="preserve">Celebration Turismo e Eventos Ltda               </v>
          </cell>
          <cell r="F218">
            <v>7341.61</v>
          </cell>
          <cell r="G218">
            <v>0</v>
          </cell>
          <cell r="H218">
            <v>0</v>
          </cell>
          <cell r="I218">
            <v>7341.61</v>
          </cell>
        </row>
        <row r="219">
          <cell r="A219" t="str">
            <v>1.2.1.01.34</v>
          </cell>
          <cell r="B219" t="str">
            <v>A</v>
          </cell>
          <cell r="C219">
            <v>1</v>
          </cell>
          <cell r="D219">
            <v>2328</v>
          </cell>
          <cell r="E219" t="str">
            <v xml:space="preserve">Celiany Cristina Dutra dos Santos                </v>
          </cell>
          <cell r="F219">
            <v>1807.7</v>
          </cell>
          <cell r="G219">
            <v>0</v>
          </cell>
          <cell r="H219">
            <v>0</v>
          </cell>
          <cell r="I219">
            <v>1807.7</v>
          </cell>
        </row>
        <row r="220">
          <cell r="A220" t="str">
            <v>1.2.1.01.35</v>
          </cell>
          <cell r="B220" t="str">
            <v>A</v>
          </cell>
          <cell r="C220">
            <v>1</v>
          </cell>
          <cell r="D220">
            <v>2329</v>
          </cell>
          <cell r="E220" t="str">
            <v xml:space="preserve">SIDEPAR - Siderúrgica do Pará S/A                </v>
          </cell>
          <cell r="F220">
            <v>471620.85</v>
          </cell>
          <cell r="G220">
            <v>0</v>
          </cell>
          <cell r="H220">
            <v>0</v>
          </cell>
          <cell r="I220">
            <v>471620.85</v>
          </cell>
        </row>
        <row r="221">
          <cell r="A221" t="str">
            <v>1.2.1.01.36</v>
          </cell>
          <cell r="B221" t="str">
            <v>A</v>
          </cell>
          <cell r="C221">
            <v>1</v>
          </cell>
          <cell r="D221">
            <v>2330</v>
          </cell>
          <cell r="E221" t="str">
            <v xml:space="preserve">Trapiche Turismo Ltda - ME                       </v>
          </cell>
          <cell r="F221">
            <v>5490</v>
          </cell>
          <cell r="G221">
            <v>0</v>
          </cell>
          <cell r="H221">
            <v>0</v>
          </cell>
          <cell r="I221">
            <v>5490</v>
          </cell>
        </row>
        <row r="222">
          <cell r="A222" t="str">
            <v>1.2.1.01.37</v>
          </cell>
          <cell r="B222" t="str">
            <v>A</v>
          </cell>
          <cell r="C222">
            <v>1</v>
          </cell>
          <cell r="D222">
            <v>2331</v>
          </cell>
          <cell r="E222" t="str">
            <v xml:space="preserve">Vade Consultoria Ltda - ME                       </v>
          </cell>
          <cell r="F222">
            <v>9821</v>
          </cell>
          <cell r="G222">
            <v>0</v>
          </cell>
          <cell r="H222">
            <v>0</v>
          </cell>
          <cell r="I222">
            <v>9821</v>
          </cell>
        </row>
        <row r="223">
          <cell r="A223" t="str">
            <v>1.2.1.01.38</v>
          </cell>
          <cell r="B223" t="str">
            <v>A</v>
          </cell>
          <cell r="C223">
            <v>1</v>
          </cell>
          <cell r="D223">
            <v>2606</v>
          </cell>
          <cell r="E223" t="str">
            <v xml:space="preserve">Ponto do Gráfico Comércio de Máquinas            </v>
          </cell>
          <cell r="F223">
            <v>20079.09</v>
          </cell>
          <cell r="G223">
            <v>0</v>
          </cell>
          <cell r="H223">
            <v>0</v>
          </cell>
          <cell r="I223">
            <v>20079.09</v>
          </cell>
        </row>
        <row r="224">
          <cell r="A224" t="str">
            <v>1.2.1.01.40</v>
          </cell>
          <cell r="B224" t="str">
            <v>A</v>
          </cell>
          <cell r="C224">
            <v>1</v>
          </cell>
          <cell r="D224">
            <v>3828</v>
          </cell>
          <cell r="E224" t="str">
            <v xml:space="preserve">Big Pernil                                       </v>
          </cell>
          <cell r="F224">
            <v>0</v>
          </cell>
          <cell r="G224">
            <v>5980</v>
          </cell>
          <cell r="H224">
            <v>0</v>
          </cell>
          <cell r="I224">
            <v>5980</v>
          </cell>
        </row>
        <row r="225">
          <cell r="A225" t="str">
            <v>1.2.1.02</v>
          </cell>
          <cell r="B225" t="str">
            <v>S</v>
          </cell>
          <cell r="C225">
            <v>1</v>
          </cell>
          <cell r="D225">
            <v>3779</v>
          </cell>
          <cell r="E225" t="str">
            <v xml:space="preserve">Provisão p/ Perdas nos Receb. - L. Prazo         </v>
          </cell>
          <cell r="F225">
            <v>-10842056.09</v>
          </cell>
          <cell r="G225">
            <v>0</v>
          </cell>
          <cell r="H225">
            <v>5980</v>
          </cell>
          <cell r="I225">
            <v>-10848036.09</v>
          </cell>
        </row>
        <row r="226">
          <cell r="A226" t="str">
            <v>1.2.1.02.01</v>
          </cell>
          <cell r="B226" t="str">
            <v>A</v>
          </cell>
          <cell r="C226">
            <v>1</v>
          </cell>
          <cell r="D226">
            <v>296</v>
          </cell>
          <cell r="E226" t="str">
            <v xml:space="preserve">Provisão p/ Perdas nos Receb. - L. Prazo         </v>
          </cell>
          <cell r="F226">
            <v>-10842056.09</v>
          </cell>
          <cell r="G226">
            <v>0</v>
          </cell>
          <cell r="H226">
            <v>5980</v>
          </cell>
          <cell r="I226">
            <v>-10848036.09</v>
          </cell>
        </row>
        <row r="227">
          <cell r="A227" t="str">
            <v>1.2.3</v>
          </cell>
          <cell r="B227" t="str">
            <v>S</v>
          </cell>
          <cell r="C227">
            <v>1</v>
          </cell>
          <cell r="D227">
            <v>298</v>
          </cell>
          <cell r="E227" t="str">
            <v xml:space="preserve">Imobilizado                                      </v>
          </cell>
          <cell r="F227">
            <v>611771730.99000001</v>
          </cell>
          <cell r="G227">
            <v>278514233.20999998</v>
          </cell>
          <cell r="H227">
            <v>308293.42</v>
          </cell>
          <cell r="I227">
            <v>889977670.77999997</v>
          </cell>
        </row>
        <row r="228">
          <cell r="A228" t="str">
            <v>1.2.3.01</v>
          </cell>
          <cell r="B228" t="str">
            <v>S</v>
          </cell>
          <cell r="C228">
            <v>1</v>
          </cell>
          <cell r="D228">
            <v>299</v>
          </cell>
          <cell r="E228" t="str">
            <v xml:space="preserve">Bens Imóveis                                     </v>
          </cell>
          <cell r="F228">
            <v>30275810.489999998</v>
          </cell>
          <cell r="G228">
            <v>277124774.42000002</v>
          </cell>
          <cell r="H228">
            <v>0</v>
          </cell>
          <cell r="I228">
            <v>307400584.91000003</v>
          </cell>
        </row>
        <row r="229">
          <cell r="A229" t="str">
            <v>1.2.3.01.01</v>
          </cell>
          <cell r="B229" t="str">
            <v>S</v>
          </cell>
          <cell r="C229">
            <v>1</v>
          </cell>
          <cell r="D229">
            <v>300</v>
          </cell>
          <cell r="E229" t="str">
            <v xml:space="preserve">Benfeitorias em Imóveis de Terceiros             </v>
          </cell>
          <cell r="F229">
            <v>30275810.489999998</v>
          </cell>
          <cell r="G229">
            <v>0</v>
          </cell>
          <cell r="H229">
            <v>0</v>
          </cell>
          <cell r="I229">
            <v>30275810.489999998</v>
          </cell>
        </row>
        <row r="230">
          <cell r="A230" t="str">
            <v>1.2.3.01.01.0001</v>
          </cell>
          <cell r="B230" t="str">
            <v>A</v>
          </cell>
          <cell r="C230">
            <v>1</v>
          </cell>
          <cell r="D230">
            <v>301</v>
          </cell>
          <cell r="E230" t="str">
            <v xml:space="preserve">Edificações no Porto do Itaqui                   </v>
          </cell>
          <cell r="F230">
            <v>2960859.94</v>
          </cell>
          <cell r="G230">
            <v>0</v>
          </cell>
          <cell r="H230">
            <v>0</v>
          </cell>
          <cell r="I230">
            <v>2960859.94</v>
          </cell>
        </row>
        <row r="231">
          <cell r="A231" t="str">
            <v>1.2.3.01.01.0002</v>
          </cell>
          <cell r="B231" t="str">
            <v>A</v>
          </cell>
          <cell r="C231">
            <v>1</v>
          </cell>
          <cell r="D231">
            <v>302</v>
          </cell>
          <cell r="E231" t="str">
            <v xml:space="preserve">Paviment. da área do Porto do Itaqui             </v>
          </cell>
          <cell r="F231">
            <v>4731961.9000000004</v>
          </cell>
          <cell r="G231">
            <v>0</v>
          </cell>
          <cell r="H231">
            <v>0</v>
          </cell>
          <cell r="I231">
            <v>4731961.9000000004</v>
          </cell>
        </row>
        <row r="232">
          <cell r="A232" t="str">
            <v>1.2.3.01.01.0003</v>
          </cell>
          <cell r="B232" t="str">
            <v>A</v>
          </cell>
          <cell r="C232">
            <v>1</v>
          </cell>
          <cell r="D232">
            <v>303</v>
          </cell>
          <cell r="E232" t="str">
            <v xml:space="preserve">Paviment. de Aces. Term. de F. Boat              </v>
          </cell>
          <cell r="F232">
            <v>216735.99</v>
          </cell>
          <cell r="G232">
            <v>0</v>
          </cell>
          <cell r="H232">
            <v>0</v>
          </cell>
          <cell r="I232">
            <v>216735.99</v>
          </cell>
        </row>
        <row r="233">
          <cell r="A233" t="str">
            <v>1.2.3.01.01.0004</v>
          </cell>
          <cell r="B233" t="str">
            <v>A</v>
          </cell>
          <cell r="C233">
            <v>1</v>
          </cell>
          <cell r="D233">
            <v>304</v>
          </cell>
          <cell r="E233" t="str">
            <v xml:space="preserve">Sede                                             </v>
          </cell>
          <cell r="F233">
            <v>3444919.91</v>
          </cell>
          <cell r="G233">
            <v>0</v>
          </cell>
          <cell r="H233">
            <v>0</v>
          </cell>
          <cell r="I233">
            <v>3444919.91</v>
          </cell>
        </row>
        <row r="234">
          <cell r="A234" t="str">
            <v>1.2.3.01.01.0005</v>
          </cell>
          <cell r="B234" t="str">
            <v>A</v>
          </cell>
          <cell r="C234">
            <v>1</v>
          </cell>
          <cell r="D234">
            <v>305</v>
          </cell>
          <cell r="E234" t="str">
            <v xml:space="preserve">Edificações e Instal. na Ponta da Esp.           </v>
          </cell>
          <cell r="F234">
            <v>266453.75</v>
          </cell>
          <cell r="G234">
            <v>0</v>
          </cell>
          <cell r="H234">
            <v>0</v>
          </cell>
          <cell r="I234">
            <v>266453.75</v>
          </cell>
        </row>
        <row r="235">
          <cell r="A235" t="str">
            <v>1.2.3.01.01.0006</v>
          </cell>
          <cell r="B235" t="str">
            <v>A</v>
          </cell>
          <cell r="C235">
            <v>1</v>
          </cell>
          <cell r="D235">
            <v>306</v>
          </cell>
          <cell r="E235" t="str">
            <v xml:space="preserve">Edificações e Instalações no Cujupe              </v>
          </cell>
          <cell r="F235">
            <v>843156.51</v>
          </cell>
          <cell r="G235">
            <v>0</v>
          </cell>
          <cell r="H235">
            <v>0</v>
          </cell>
          <cell r="I235">
            <v>843156.51</v>
          </cell>
        </row>
        <row r="236">
          <cell r="A236" t="str">
            <v>1.2.3.01.01.0007</v>
          </cell>
          <cell r="B236" t="str">
            <v>A</v>
          </cell>
          <cell r="C236">
            <v>1</v>
          </cell>
          <cell r="D236">
            <v>307</v>
          </cell>
          <cell r="E236" t="str">
            <v xml:space="preserve">Nova Portaria                                    </v>
          </cell>
          <cell r="F236">
            <v>2272787.4700000002</v>
          </cell>
          <cell r="G236">
            <v>0</v>
          </cell>
          <cell r="H236">
            <v>0</v>
          </cell>
          <cell r="I236">
            <v>2272787.4700000002</v>
          </cell>
        </row>
        <row r="237">
          <cell r="A237" t="str">
            <v>1.2.3.01.01.0008</v>
          </cell>
          <cell r="B237" t="str">
            <v>A</v>
          </cell>
          <cell r="C237">
            <v>1</v>
          </cell>
          <cell r="D237">
            <v>308</v>
          </cell>
          <cell r="E237" t="str">
            <v xml:space="preserve">Terminal Turístico                               </v>
          </cell>
          <cell r="F237">
            <v>790577.82</v>
          </cell>
          <cell r="G237">
            <v>0</v>
          </cell>
          <cell r="H237">
            <v>0</v>
          </cell>
          <cell r="I237">
            <v>790577.82</v>
          </cell>
        </row>
        <row r="238">
          <cell r="A238" t="str">
            <v>1.2.3.01.01.0009</v>
          </cell>
          <cell r="B238" t="str">
            <v>A</v>
          </cell>
          <cell r="C238">
            <v>1</v>
          </cell>
          <cell r="D238">
            <v>309</v>
          </cell>
          <cell r="E238" t="str">
            <v xml:space="preserve">Pátio de Acesso ao Posto da GERE                 </v>
          </cell>
          <cell r="F238">
            <v>356874.69</v>
          </cell>
          <cell r="G238">
            <v>0</v>
          </cell>
          <cell r="H238">
            <v>0</v>
          </cell>
          <cell r="I238">
            <v>356874.69</v>
          </cell>
        </row>
        <row r="239">
          <cell r="A239" t="str">
            <v>1.2.3.01.01.0010</v>
          </cell>
          <cell r="B239" t="str">
            <v>A</v>
          </cell>
          <cell r="C239">
            <v>1</v>
          </cell>
          <cell r="D239">
            <v>310</v>
          </cell>
          <cell r="E239" t="str">
            <v xml:space="preserve">Estacionamento da Sede                           </v>
          </cell>
          <cell r="F239">
            <v>164961.95000000001</v>
          </cell>
          <cell r="G239">
            <v>0</v>
          </cell>
          <cell r="H239">
            <v>0</v>
          </cell>
          <cell r="I239">
            <v>164961.95000000001</v>
          </cell>
        </row>
        <row r="240">
          <cell r="A240" t="str">
            <v>1.2.3.01.01.0011</v>
          </cell>
          <cell r="B240" t="str">
            <v>A</v>
          </cell>
          <cell r="C240">
            <v>1</v>
          </cell>
          <cell r="D240">
            <v>311</v>
          </cell>
          <cell r="E240" t="str">
            <v xml:space="preserve">Estação de Trat. de Água e Esgoto                </v>
          </cell>
          <cell r="F240">
            <v>184736.42</v>
          </cell>
          <cell r="G240">
            <v>0</v>
          </cell>
          <cell r="H240">
            <v>0</v>
          </cell>
          <cell r="I240">
            <v>184736.42</v>
          </cell>
        </row>
        <row r="241">
          <cell r="A241" t="str">
            <v>1.2.3.01.01.0012</v>
          </cell>
          <cell r="B241" t="str">
            <v>A</v>
          </cell>
          <cell r="C241">
            <v>1</v>
          </cell>
          <cell r="D241">
            <v>312</v>
          </cell>
          <cell r="E241" t="str">
            <v xml:space="preserve">Substação Elétrica da Sede                       </v>
          </cell>
          <cell r="F241">
            <v>44852.480000000003</v>
          </cell>
          <cell r="G241">
            <v>0</v>
          </cell>
          <cell r="H241">
            <v>0</v>
          </cell>
          <cell r="I241">
            <v>44852.480000000003</v>
          </cell>
        </row>
        <row r="242">
          <cell r="A242" t="str">
            <v>1.2.3.01.01.0013</v>
          </cell>
          <cell r="B242" t="str">
            <v>A</v>
          </cell>
          <cell r="C242">
            <v>1</v>
          </cell>
          <cell r="D242">
            <v>313</v>
          </cell>
          <cell r="E242" t="str">
            <v xml:space="preserve">Ampliação do Pátio 03 de Estoc.                  </v>
          </cell>
          <cell r="F242">
            <v>760775.74</v>
          </cell>
          <cell r="G242">
            <v>0</v>
          </cell>
          <cell r="H242">
            <v>0</v>
          </cell>
          <cell r="I242">
            <v>760775.74</v>
          </cell>
        </row>
        <row r="243">
          <cell r="A243" t="str">
            <v>1.2.3.01.01.0014</v>
          </cell>
          <cell r="B243" t="str">
            <v>A</v>
          </cell>
          <cell r="C243">
            <v>1</v>
          </cell>
          <cell r="D243">
            <v>314</v>
          </cell>
          <cell r="E243" t="str">
            <v xml:space="preserve">Pavimentação do Pátio 04                         </v>
          </cell>
          <cell r="F243">
            <v>312118.07</v>
          </cell>
          <cell r="G243">
            <v>0</v>
          </cell>
          <cell r="H243">
            <v>0</v>
          </cell>
          <cell r="I243">
            <v>312118.07</v>
          </cell>
        </row>
        <row r="244">
          <cell r="A244" t="str">
            <v>1.2.3.01.01.0015</v>
          </cell>
          <cell r="B244" t="str">
            <v>A</v>
          </cell>
          <cell r="C244">
            <v>1</v>
          </cell>
          <cell r="D244">
            <v>315</v>
          </cell>
          <cell r="E244" t="str">
            <v xml:space="preserve">Ampliação do pátio 01 de Estoc.                  </v>
          </cell>
          <cell r="F244">
            <v>143769.34</v>
          </cell>
          <cell r="G244">
            <v>0</v>
          </cell>
          <cell r="H244">
            <v>0</v>
          </cell>
          <cell r="I244">
            <v>143769.34</v>
          </cell>
        </row>
        <row r="245">
          <cell r="A245" t="str">
            <v>1.2.3.01.01.0016</v>
          </cell>
          <cell r="B245" t="str">
            <v>A</v>
          </cell>
          <cell r="C245">
            <v>1</v>
          </cell>
          <cell r="D245">
            <v>316</v>
          </cell>
          <cell r="E245" t="str">
            <v xml:space="preserve">Posto da Polícia Federal e Anvisa                </v>
          </cell>
          <cell r="F245">
            <v>148508.54</v>
          </cell>
          <cell r="G245">
            <v>0</v>
          </cell>
          <cell r="H245">
            <v>0</v>
          </cell>
          <cell r="I245">
            <v>148508.54</v>
          </cell>
        </row>
        <row r="246">
          <cell r="A246" t="str">
            <v>1.2.3.01.01.0017</v>
          </cell>
          <cell r="B246" t="str">
            <v>A</v>
          </cell>
          <cell r="C246">
            <v>1</v>
          </cell>
          <cell r="D246">
            <v>317</v>
          </cell>
          <cell r="E246" t="str">
            <v xml:space="preserve">Pátio de concreto armado área do Porto           </v>
          </cell>
          <cell r="F246">
            <v>207683.5</v>
          </cell>
          <cell r="G246">
            <v>0</v>
          </cell>
          <cell r="H246">
            <v>0</v>
          </cell>
          <cell r="I246">
            <v>207683.5</v>
          </cell>
        </row>
        <row r="247">
          <cell r="A247" t="str">
            <v>1.2.3.01.01.0018</v>
          </cell>
          <cell r="B247" t="str">
            <v>A</v>
          </cell>
          <cell r="C247">
            <v>1</v>
          </cell>
          <cell r="D247">
            <v>318</v>
          </cell>
          <cell r="E247" t="str">
            <v xml:space="preserve">Posto do Ipemar                                  </v>
          </cell>
          <cell r="F247">
            <v>446340.18</v>
          </cell>
          <cell r="G247">
            <v>0</v>
          </cell>
          <cell r="H247">
            <v>0</v>
          </cell>
          <cell r="I247">
            <v>446340.18</v>
          </cell>
        </row>
        <row r="248">
          <cell r="A248" t="str">
            <v>1.2.3.01.01.0019</v>
          </cell>
          <cell r="B248" t="str">
            <v>A</v>
          </cell>
          <cell r="C248">
            <v>1</v>
          </cell>
          <cell r="D248">
            <v>319</v>
          </cell>
          <cell r="E248" t="str">
            <v xml:space="preserve">Posto VIGIAGRO - Contrapartida                   </v>
          </cell>
          <cell r="F248">
            <v>49225.3</v>
          </cell>
          <cell r="G248">
            <v>0</v>
          </cell>
          <cell r="H248">
            <v>0</v>
          </cell>
          <cell r="I248">
            <v>49225.3</v>
          </cell>
        </row>
        <row r="249">
          <cell r="A249" t="str">
            <v>1.2.3.01.01.0020</v>
          </cell>
          <cell r="B249" t="str">
            <v>A</v>
          </cell>
          <cell r="C249">
            <v>1</v>
          </cell>
          <cell r="D249">
            <v>320</v>
          </cell>
          <cell r="E249" t="str">
            <v xml:space="preserve">Posto Corpo de Bombeiros                         </v>
          </cell>
          <cell r="F249">
            <v>29740</v>
          </cell>
          <cell r="G249">
            <v>0</v>
          </cell>
          <cell r="H249">
            <v>0</v>
          </cell>
          <cell r="I249">
            <v>29740</v>
          </cell>
        </row>
        <row r="250">
          <cell r="A250" t="str">
            <v>1.2.3.01.01.0021</v>
          </cell>
          <cell r="B250" t="str">
            <v>A</v>
          </cell>
          <cell r="C250">
            <v>1</v>
          </cell>
          <cell r="D250">
            <v>321</v>
          </cell>
          <cell r="E250" t="str">
            <v xml:space="preserve">Oficina EMAP                                     </v>
          </cell>
          <cell r="F250">
            <v>431184.95</v>
          </cell>
          <cell r="G250">
            <v>0</v>
          </cell>
          <cell r="H250">
            <v>0</v>
          </cell>
          <cell r="I250">
            <v>431184.95</v>
          </cell>
        </row>
        <row r="251">
          <cell r="A251" t="str">
            <v>1.2.3.01.01.0022</v>
          </cell>
          <cell r="B251" t="str">
            <v>A</v>
          </cell>
          <cell r="C251">
            <v>1</v>
          </cell>
          <cell r="D251">
            <v>322</v>
          </cell>
          <cell r="E251" t="str">
            <v xml:space="preserve">Conteiner Posto Polícia Federal                  </v>
          </cell>
          <cell r="F251">
            <v>139860</v>
          </cell>
          <cell r="G251">
            <v>0</v>
          </cell>
          <cell r="H251">
            <v>0</v>
          </cell>
          <cell r="I251">
            <v>139860</v>
          </cell>
        </row>
        <row r="252">
          <cell r="A252" t="str">
            <v>1.2.3.01.01.0023</v>
          </cell>
          <cell r="B252" t="str">
            <v>A</v>
          </cell>
          <cell r="C252">
            <v>1</v>
          </cell>
          <cell r="D252">
            <v>323</v>
          </cell>
          <cell r="E252" t="str">
            <v xml:space="preserve">Passarela Terminal Cujupe                        </v>
          </cell>
          <cell r="F252">
            <v>101292</v>
          </cell>
          <cell r="G252">
            <v>0</v>
          </cell>
          <cell r="H252">
            <v>0</v>
          </cell>
          <cell r="I252">
            <v>101292</v>
          </cell>
        </row>
        <row r="253">
          <cell r="A253" t="str">
            <v>1.2.3.01.01.0024</v>
          </cell>
          <cell r="B253" t="str">
            <v>A</v>
          </cell>
          <cell r="C253">
            <v>1</v>
          </cell>
          <cell r="D253">
            <v>324</v>
          </cell>
          <cell r="E253" t="str">
            <v xml:space="preserve">Pavimentação da Área A. 01 da EMAP               </v>
          </cell>
          <cell r="F253">
            <v>137600</v>
          </cell>
          <cell r="G253">
            <v>0</v>
          </cell>
          <cell r="H253">
            <v>0</v>
          </cell>
          <cell r="I253">
            <v>137600</v>
          </cell>
        </row>
        <row r="254">
          <cell r="A254" t="str">
            <v>1.2.3.01.01.0025</v>
          </cell>
          <cell r="B254" t="str">
            <v>A</v>
          </cell>
          <cell r="C254">
            <v>1</v>
          </cell>
          <cell r="D254">
            <v>325</v>
          </cell>
          <cell r="E254" t="str">
            <v xml:space="preserve">Subestação C. Bombeiros Estac de Carreta         </v>
          </cell>
          <cell r="F254">
            <v>78926.05</v>
          </cell>
          <cell r="G254">
            <v>0</v>
          </cell>
          <cell r="H254">
            <v>0</v>
          </cell>
          <cell r="I254">
            <v>78926.05</v>
          </cell>
        </row>
        <row r="255">
          <cell r="A255" t="str">
            <v>1.2.3.01.01.0026</v>
          </cell>
          <cell r="B255" t="str">
            <v>A</v>
          </cell>
          <cell r="C255">
            <v>1</v>
          </cell>
          <cell r="D255">
            <v>326</v>
          </cell>
          <cell r="E255" t="str">
            <v xml:space="preserve">Estacionamento de Lanchas                        </v>
          </cell>
          <cell r="F255">
            <v>136387.59</v>
          </cell>
          <cell r="G255">
            <v>0</v>
          </cell>
          <cell r="H255">
            <v>0</v>
          </cell>
          <cell r="I255">
            <v>136387.59</v>
          </cell>
        </row>
        <row r="256">
          <cell r="A256" t="str">
            <v>1.2.3.01.01.0027</v>
          </cell>
          <cell r="B256" t="str">
            <v>A</v>
          </cell>
          <cell r="C256">
            <v>1</v>
          </cell>
          <cell r="D256">
            <v>327</v>
          </cell>
          <cell r="E256" t="str">
            <v xml:space="preserve">Pavimentação Acesso aos Berços                   </v>
          </cell>
          <cell r="F256">
            <v>145054.93</v>
          </cell>
          <cell r="G256">
            <v>0</v>
          </cell>
          <cell r="H256">
            <v>0</v>
          </cell>
          <cell r="I256">
            <v>145054.93</v>
          </cell>
        </row>
        <row r="257">
          <cell r="A257" t="str">
            <v>1.2.3.01.01.0028</v>
          </cell>
          <cell r="B257" t="str">
            <v>A</v>
          </cell>
          <cell r="C257">
            <v>1</v>
          </cell>
          <cell r="D257">
            <v>328</v>
          </cell>
          <cell r="E257" t="str">
            <v xml:space="preserve">Conteiner Praticagem                             </v>
          </cell>
          <cell r="F257">
            <v>138325</v>
          </cell>
          <cell r="G257">
            <v>0</v>
          </cell>
          <cell r="H257">
            <v>0</v>
          </cell>
          <cell r="I257">
            <v>138325</v>
          </cell>
        </row>
        <row r="258">
          <cell r="A258" t="str">
            <v>1.2.3.01.01.0029</v>
          </cell>
          <cell r="B258" t="str">
            <v>A</v>
          </cell>
          <cell r="C258">
            <v>1</v>
          </cell>
          <cell r="D258">
            <v>329</v>
          </cell>
          <cell r="E258" t="str">
            <v xml:space="preserve">Posto Fiscalização Estado Ponta Espera           </v>
          </cell>
          <cell r="F258">
            <v>109929.43</v>
          </cell>
          <cell r="G258">
            <v>0</v>
          </cell>
          <cell r="H258">
            <v>0</v>
          </cell>
          <cell r="I258">
            <v>109929.43</v>
          </cell>
        </row>
        <row r="259">
          <cell r="A259" t="str">
            <v>1.2.3.01.01.0030</v>
          </cell>
          <cell r="B259" t="str">
            <v>A</v>
          </cell>
          <cell r="C259">
            <v>1</v>
          </cell>
          <cell r="D259">
            <v>330</v>
          </cell>
          <cell r="E259" t="str">
            <v xml:space="preserve">Abrigos Ponto de Ônibus - Área Portuária         </v>
          </cell>
          <cell r="F259">
            <v>164102.10999999999</v>
          </cell>
          <cell r="G259">
            <v>0</v>
          </cell>
          <cell r="H259">
            <v>0</v>
          </cell>
          <cell r="I259">
            <v>164102.10999999999</v>
          </cell>
        </row>
        <row r="260">
          <cell r="A260" t="str">
            <v>1.2.3.01.01.0031</v>
          </cell>
          <cell r="B260" t="str">
            <v>A</v>
          </cell>
          <cell r="C260">
            <v>1</v>
          </cell>
          <cell r="D260">
            <v>331</v>
          </cell>
          <cell r="E260" t="str">
            <v xml:space="preserve">Acesso ao Terminal da Petrobras                  </v>
          </cell>
          <cell r="F260">
            <v>280780.3</v>
          </cell>
          <cell r="G260">
            <v>0</v>
          </cell>
          <cell r="H260">
            <v>0</v>
          </cell>
          <cell r="I260">
            <v>280780.3</v>
          </cell>
        </row>
        <row r="261">
          <cell r="A261" t="str">
            <v>1.2.3.01.01.0032</v>
          </cell>
          <cell r="B261" t="str">
            <v>A</v>
          </cell>
          <cell r="C261">
            <v>1</v>
          </cell>
          <cell r="D261">
            <v>332</v>
          </cell>
          <cell r="E261" t="str">
            <v xml:space="preserve">Instalações Elétricas no Porto                   </v>
          </cell>
          <cell r="F261">
            <v>142300</v>
          </cell>
          <cell r="G261">
            <v>0</v>
          </cell>
          <cell r="H261">
            <v>0</v>
          </cell>
          <cell r="I261">
            <v>142300</v>
          </cell>
        </row>
        <row r="262">
          <cell r="A262" t="str">
            <v>1.2.3.01.01.0033</v>
          </cell>
          <cell r="B262" t="str">
            <v>A</v>
          </cell>
          <cell r="C262">
            <v>1</v>
          </cell>
          <cell r="D262">
            <v>333</v>
          </cell>
          <cell r="E262" t="str">
            <v xml:space="preserve">Depósito de Materiais Ponta da Espera            </v>
          </cell>
          <cell r="F262">
            <v>128000</v>
          </cell>
          <cell r="G262">
            <v>0</v>
          </cell>
          <cell r="H262">
            <v>0</v>
          </cell>
          <cell r="I262">
            <v>128000</v>
          </cell>
        </row>
        <row r="263">
          <cell r="A263" t="str">
            <v>1.2.3.01.01.0034</v>
          </cell>
          <cell r="B263" t="str">
            <v>A</v>
          </cell>
          <cell r="C263">
            <v>1</v>
          </cell>
          <cell r="D263">
            <v>334</v>
          </cell>
          <cell r="E263" t="str">
            <v xml:space="preserve">Torres de Refletores da Área Alfandegada         </v>
          </cell>
          <cell r="F263">
            <v>307970.46999999997</v>
          </cell>
          <cell r="G263">
            <v>0</v>
          </cell>
          <cell r="H263">
            <v>0</v>
          </cell>
          <cell r="I263">
            <v>307970.46999999997</v>
          </cell>
        </row>
        <row r="264">
          <cell r="A264" t="str">
            <v>1.2.3.01.01.0035</v>
          </cell>
          <cell r="B264" t="str">
            <v>A</v>
          </cell>
          <cell r="C264">
            <v>1</v>
          </cell>
          <cell r="D264">
            <v>335</v>
          </cell>
          <cell r="E264" t="str">
            <v xml:space="preserve">Cozinha Industrial da Emap                       </v>
          </cell>
          <cell r="F264">
            <v>132649.45000000001</v>
          </cell>
          <cell r="G264">
            <v>0</v>
          </cell>
          <cell r="H264">
            <v>0</v>
          </cell>
          <cell r="I264">
            <v>132649.45000000001</v>
          </cell>
        </row>
        <row r="265">
          <cell r="A265" t="str">
            <v>1.2.3.01.01.0036</v>
          </cell>
          <cell r="B265" t="str">
            <v>A</v>
          </cell>
          <cell r="C265">
            <v>1</v>
          </cell>
          <cell r="D265">
            <v>336</v>
          </cell>
          <cell r="E265" t="str">
            <v xml:space="preserve">Salão de Recepção da Emap                        </v>
          </cell>
          <cell r="F265">
            <v>151373.47</v>
          </cell>
          <cell r="G265">
            <v>0</v>
          </cell>
          <cell r="H265">
            <v>0</v>
          </cell>
          <cell r="I265">
            <v>151373.47</v>
          </cell>
        </row>
        <row r="266">
          <cell r="A266" t="str">
            <v>1.2.3.01.01.0037</v>
          </cell>
          <cell r="B266" t="str">
            <v>A</v>
          </cell>
          <cell r="C266">
            <v>1</v>
          </cell>
          <cell r="D266">
            <v>337</v>
          </cell>
          <cell r="E266" t="str">
            <v xml:space="preserve">Área Vivência Posto Sefaz                        </v>
          </cell>
          <cell r="F266">
            <v>139383.35999999999</v>
          </cell>
          <cell r="G266">
            <v>0</v>
          </cell>
          <cell r="H266">
            <v>0</v>
          </cell>
          <cell r="I266">
            <v>139383.35999999999</v>
          </cell>
        </row>
        <row r="267">
          <cell r="A267" t="str">
            <v>1.2.3.01.01.0038</v>
          </cell>
          <cell r="B267" t="str">
            <v>A</v>
          </cell>
          <cell r="C267">
            <v>1</v>
          </cell>
          <cell r="D267">
            <v>338</v>
          </cell>
          <cell r="E267" t="str">
            <v xml:space="preserve">Pavimentação Externa do Porto                    </v>
          </cell>
          <cell r="F267">
            <v>134919.72</v>
          </cell>
          <cell r="G267">
            <v>0</v>
          </cell>
          <cell r="H267">
            <v>0</v>
          </cell>
          <cell r="I267">
            <v>134919.72</v>
          </cell>
        </row>
        <row r="268">
          <cell r="A268" t="str">
            <v>1.2.3.01.01.0040</v>
          </cell>
          <cell r="B268" t="str">
            <v>A</v>
          </cell>
          <cell r="C268">
            <v>1</v>
          </cell>
          <cell r="D268">
            <v>339</v>
          </cell>
          <cell r="E268" t="str">
            <v xml:space="preserve">Sistema de Combate a Incêndio do Porto           </v>
          </cell>
          <cell r="F268">
            <v>270785.17</v>
          </cell>
          <cell r="G268">
            <v>0</v>
          </cell>
          <cell r="H268">
            <v>0</v>
          </cell>
          <cell r="I268">
            <v>270785.17</v>
          </cell>
        </row>
        <row r="269">
          <cell r="A269" t="str">
            <v>1.2.3.01.01.0041</v>
          </cell>
          <cell r="B269" t="str">
            <v>A</v>
          </cell>
          <cell r="C269">
            <v>1</v>
          </cell>
          <cell r="D269">
            <v>340</v>
          </cell>
          <cell r="E269" t="str">
            <v xml:space="preserve">Instalação p/ Transp. Deriv. de Pétroleo         </v>
          </cell>
          <cell r="F269">
            <v>132722</v>
          </cell>
          <cell r="G269">
            <v>0</v>
          </cell>
          <cell r="H269">
            <v>0</v>
          </cell>
          <cell r="I269">
            <v>132722</v>
          </cell>
        </row>
        <row r="270">
          <cell r="A270" t="str">
            <v>1.2.3.01.01.0042</v>
          </cell>
          <cell r="B270" t="str">
            <v>A</v>
          </cell>
          <cell r="C270">
            <v>1</v>
          </cell>
          <cell r="D270">
            <v>341</v>
          </cell>
          <cell r="E270" t="str">
            <v xml:space="preserve">Praça do Portuário                               </v>
          </cell>
          <cell r="F270">
            <v>141997.69</v>
          </cell>
          <cell r="G270">
            <v>0</v>
          </cell>
          <cell r="H270">
            <v>0</v>
          </cell>
          <cell r="I270">
            <v>141997.69</v>
          </cell>
        </row>
        <row r="271">
          <cell r="A271" t="str">
            <v>1.2.3.01.01.0043</v>
          </cell>
          <cell r="B271" t="str">
            <v>A</v>
          </cell>
          <cell r="C271">
            <v>1</v>
          </cell>
          <cell r="D271">
            <v>342</v>
          </cell>
          <cell r="E271" t="str">
            <v xml:space="preserve">Estacionamento para Ônibus                       </v>
          </cell>
          <cell r="F271">
            <v>43661.38</v>
          </cell>
          <cell r="G271">
            <v>0</v>
          </cell>
          <cell r="H271">
            <v>0</v>
          </cell>
          <cell r="I271">
            <v>43661.38</v>
          </cell>
        </row>
        <row r="272">
          <cell r="A272" t="str">
            <v>1.2.3.01.01.0044</v>
          </cell>
          <cell r="B272" t="str">
            <v>A</v>
          </cell>
          <cell r="C272">
            <v>1</v>
          </cell>
          <cell r="D272">
            <v>343</v>
          </cell>
          <cell r="E272" t="str">
            <v xml:space="preserve">Passarela Terminal Ponta da Espera               </v>
          </cell>
          <cell r="F272">
            <v>134998.29999999999</v>
          </cell>
          <cell r="G272">
            <v>0</v>
          </cell>
          <cell r="H272">
            <v>0</v>
          </cell>
          <cell r="I272">
            <v>134998.29999999999</v>
          </cell>
        </row>
        <row r="273">
          <cell r="A273" t="str">
            <v>1.2.3.01.01.0045</v>
          </cell>
          <cell r="B273" t="str">
            <v>A</v>
          </cell>
          <cell r="C273">
            <v>1</v>
          </cell>
          <cell r="D273">
            <v>344</v>
          </cell>
          <cell r="E273" t="str">
            <v xml:space="preserve">Sistema de Esgoto Sanitário área A-11            </v>
          </cell>
          <cell r="F273">
            <v>84845.98</v>
          </cell>
          <cell r="G273">
            <v>0</v>
          </cell>
          <cell r="H273">
            <v>0</v>
          </cell>
          <cell r="I273">
            <v>84845.98</v>
          </cell>
        </row>
        <row r="274">
          <cell r="A274" t="str">
            <v>1.2.3.01.01.0046</v>
          </cell>
          <cell r="B274" t="str">
            <v>A</v>
          </cell>
          <cell r="C274">
            <v>1</v>
          </cell>
          <cell r="D274">
            <v>345</v>
          </cell>
          <cell r="E274" t="str">
            <v xml:space="preserve">Urbanização Centro de Negócios                   </v>
          </cell>
          <cell r="F274">
            <v>143209.35</v>
          </cell>
          <cell r="G274">
            <v>0</v>
          </cell>
          <cell r="H274">
            <v>0</v>
          </cell>
          <cell r="I274">
            <v>143209.35</v>
          </cell>
        </row>
        <row r="275">
          <cell r="A275" t="str">
            <v>1.2.3.01.01.0047</v>
          </cell>
          <cell r="B275" t="str">
            <v>A</v>
          </cell>
          <cell r="C275">
            <v>1</v>
          </cell>
          <cell r="D275">
            <v>346</v>
          </cell>
          <cell r="E275" t="str">
            <v xml:space="preserve">Sist. de Abastec. d'agua Ponta da Espera         </v>
          </cell>
          <cell r="F275">
            <v>138437.65</v>
          </cell>
          <cell r="G275">
            <v>0</v>
          </cell>
          <cell r="H275">
            <v>0</v>
          </cell>
          <cell r="I275">
            <v>138437.65</v>
          </cell>
        </row>
        <row r="276">
          <cell r="A276" t="str">
            <v>1.2.3.01.01.0048</v>
          </cell>
          <cell r="B276" t="str">
            <v>A</v>
          </cell>
          <cell r="C276">
            <v>1</v>
          </cell>
          <cell r="D276">
            <v>347</v>
          </cell>
          <cell r="E276" t="str">
            <v xml:space="preserve">Instalações Rede de Dados Vigiagro               </v>
          </cell>
          <cell r="F276">
            <v>133495.20000000001</v>
          </cell>
          <cell r="G276">
            <v>0</v>
          </cell>
          <cell r="H276">
            <v>0</v>
          </cell>
          <cell r="I276">
            <v>133495.20000000001</v>
          </cell>
        </row>
        <row r="277">
          <cell r="A277" t="str">
            <v>1.2.3.01.01.0049</v>
          </cell>
          <cell r="B277" t="str">
            <v>A</v>
          </cell>
          <cell r="C277">
            <v>1</v>
          </cell>
          <cell r="D277">
            <v>348</v>
          </cell>
          <cell r="E277" t="str">
            <v xml:space="preserve">Muros de Contenção Ponta da Espera               </v>
          </cell>
          <cell r="F277">
            <v>67979.61</v>
          </cell>
          <cell r="G277">
            <v>0</v>
          </cell>
          <cell r="H277">
            <v>0</v>
          </cell>
          <cell r="I277">
            <v>67979.61</v>
          </cell>
        </row>
        <row r="278">
          <cell r="A278" t="str">
            <v>1.2.3.01.01.0050</v>
          </cell>
          <cell r="B278" t="str">
            <v>A</v>
          </cell>
          <cell r="C278">
            <v>1</v>
          </cell>
          <cell r="D278">
            <v>349</v>
          </cell>
          <cell r="E278" t="str">
            <v xml:space="preserve">Muro Guarda de Sucatas                           </v>
          </cell>
          <cell r="F278">
            <v>134563.98000000001</v>
          </cell>
          <cell r="G278">
            <v>0</v>
          </cell>
          <cell r="H278">
            <v>0</v>
          </cell>
          <cell r="I278">
            <v>134563.98000000001</v>
          </cell>
        </row>
        <row r="279">
          <cell r="A279" t="str">
            <v>1.2.3.01.01.0051</v>
          </cell>
          <cell r="B279" t="str">
            <v>A</v>
          </cell>
          <cell r="C279">
            <v>1</v>
          </cell>
          <cell r="D279">
            <v>350</v>
          </cell>
          <cell r="E279" t="str">
            <v xml:space="preserve">Estacionamento de Carretas                       </v>
          </cell>
          <cell r="F279">
            <v>3292602.66</v>
          </cell>
          <cell r="G279">
            <v>0</v>
          </cell>
          <cell r="H279">
            <v>0</v>
          </cell>
          <cell r="I279">
            <v>3292602.66</v>
          </cell>
        </row>
        <row r="280">
          <cell r="A280" t="str">
            <v>1.2.3.01.01.0052</v>
          </cell>
          <cell r="B280" t="str">
            <v>A</v>
          </cell>
          <cell r="C280">
            <v>1</v>
          </cell>
          <cell r="D280">
            <v>351</v>
          </cell>
          <cell r="E280" t="str">
            <v xml:space="preserve">Prédio OGMO                                      </v>
          </cell>
          <cell r="F280">
            <v>491664.97</v>
          </cell>
          <cell r="G280">
            <v>0</v>
          </cell>
          <cell r="H280">
            <v>0</v>
          </cell>
          <cell r="I280">
            <v>491664.97</v>
          </cell>
        </row>
        <row r="281">
          <cell r="A281" t="str">
            <v>1.2.3.01.01.0053</v>
          </cell>
          <cell r="B281" t="str">
            <v>A</v>
          </cell>
          <cell r="C281">
            <v>1</v>
          </cell>
          <cell r="D281">
            <v>352</v>
          </cell>
          <cell r="E281" t="str">
            <v xml:space="preserve">Prédio Centro de Negócios - Contrapart           </v>
          </cell>
          <cell r="F281">
            <v>609334.03</v>
          </cell>
          <cell r="G281">
            <v>0</v>
          </cell>
          <cell r="H281">
            <v>0</v>
          </cell>
          <cell r="I281">
            <v>609334.03</v>
          </cell>
        </row>
        <row r="282">
          <cell r="A282" t="str">
            <v>1.2.3.01.01.0054</v>
          </cell>
          <cell r="B282" t="str">
            <v>A</v>
          </cell>
          <cell r="C282">
            <v>1</v>
          </cell>
          <cell r="D282">
            <v>353</v>
          </cell>
          <cell r="E282" t="str">
            <v xml:space="preserve">Prédio de Operações                              </v>
          </cell>
          <cell r="F282">
            <v>967638.44</v>
          </cell>
          <cell r="G282">
            <v>0</v>
          </cell>
          <cell r="H282">
            <v>0</v>
          </cell>
          <cell r="I282">
            <v>967638.44</v>
          </cell>
        </row>
        <row r="283">
          <cell r="A283" t="str">
            <v>1.2.3.01.01.0055</v>
          </cell>
          <cell r="B283" t="str">
            <v>A</v>
          </cell>
          <cell r="C283">
            <v>1</v>
          </cell>
          <cell r="D283">
            <v>354</v>
          </cell>
          <cell r="E283" t="str">
            <v xml:space="preserve">Recuperação da Plat. da Ext. Cais Norte          </v>
          </cell>
          <cell r="F283">
            <v>106700</v>
          </cell>
          <cell r="G283">
            <v>0</v>
          </cell>
          <cell r="H283">
            <v>0</v>
          </cell>
          <cell r="I283">
            <v>106700</v>
          </cell>
        </row>
        <row r="284">
          <cell r="A284" t="str">
            <v>1.2.3.01.01.0056</v>
          </cell>
          <cell r="B284" t="str">
            <v>A</v>
          </cell>
          <cell r="C284">
            <v>1</v>
          </cell>
          <cell r="D284">
            <v>355</v>
          </cell>
          <cell r="E284" t="str">
            <v xml:space="preserve">Terminal de Passageiros Ponta da Espera          </v>
          </cell>
          <cell r="F284">
            <v>266894.42</v>
          </cell>
          <cell r="G284">
            <v>0</v>
          </cell>
          <cell r="H284">
            <v>0</v>
          </cell>
          <cell r="I284">
            <v>266894.42</v>
          </cell>
        </row>
        <row r="285">
          <cell r="A285" t="str">
            <v>1.2.3.01.01.0057</v>
          </cell>
          <cell r="B285" t="str">
            <v>A</v>
          </cell>
          <cell r="C285">
            <v>1</v>
          </cell>
          <cell r="D285">
            <v>356</v>
          </cell>
          <cell r="E285" t="str">
            <v xml:space="preserve">Novo Terminal Ferry-Boat Ponta da Espera         </v>
          </cell>
          <cell r="F285">
            <v>151649.4</v>
          </cell>
          <cell r="G285">
            <v>0</v>
          </cell>
          <cell r="H285">
            <v>0</v>
          </cell>
          <cell r="I285">
            <v>151649.4</v>
          </cell>
        </row>
        <row r="286">
          <cell r="A286" t="str">
            <v>1.2.3.01.01.0058</v>
          </cell>
          <cell r="B286" t="str">
            <v>A</v>
          </cell>
          <cell r="C286">
            <v>1</v>
          </cell>
          <cell r="D286">
            <v>357</v>
          </cell>
          <cell r="E286" t="str">
            <v xml:space="preserve">Muro da Área Alfandegada                         </v>
          </cell>
          <cell r="F286">
            <v>46527.28</v>
          </cell>
          <cell r="G286">
            <v>0</v>
          </cell>
          <cell r="H286">
            <v>0</v>
          </cell>
          <cell r="I286">
            <v>46527.28</v>
          </cell>
        </row>
        <row r="287">
          <cell r="A287" t="str">
            <v>1.2.3.01.01.0059</v>
          </cell>
          <cell r="B287" t="str">
            <v>A</v>
          </cell>
          <cell r="C287">
            <v>1</v>
          </cell>
          <cell r="D287">
            <v>358</v>
          </cell>
          <cell r="E287" t="str">
            <v xml:space="preserve">Galpão do Mercado do Cujupe                      </v>
          </cell>
          <cell r="F287">
            <v>29956.69</v>
          </cell>
          <cell r="G287">
            <v>0</v>
          </cell>
          <cell r="H287">
            <v>0</v>
          </cell>
          <cell r="I287">
            <v>29956.69</v>
          </cell>
        </row>
        <row r="288">
          <cell r="A288" t="str">
            <v>1.2.3.01.01.0060</v>
          </cell>
          <cell r="B288" t="str">
            <v>A</v>
          </cell>
          <cell r="C288">
            <v>1</v>
          </cell>
          <cell r="D288">
            <v>359</v>
          </cell>
          <cell r="E288" t="str">
            <v xml:space="preserve">Guarita de Acesso ao Porto                       </v>
          </cell>
          <cell r="F288">
            <v>130675.79</v>
          </cell>
          <cell r="G288">
            <v>0</v>
          </cell>
          <cell r="H288">
            <v>0</v>
          </cell>
          <cell r="I288">
            <v>130675.79</v>
          </cell>
        </row>
        <row r="289">
          <cell r="A289" t="str">
            <v>1.2.3.01.01.0061</v>
          </cell>
          <cell r="B289" t="str">
            <v>A</v>
          </cell>
          <cell r="C289">
            <v>1</v>
          </cell>
          <cell r="D289">
            <v>1368</v>
          </cell>
          <cell r="E289" t="str">
            <v xml:space="preserve">Pátio Retroárea Berço 103                        </v>
          </cell>
          <cell r="F289">
            <v>1378392.17</v>
          </cell>
          <cell r="G289">
            <v>0</v>
          </cell>
          <cell r="H289">
            <v>0</v>
          </cell>
          <cell r="I289">
            <v>1378392.17</v>
          </cell>
        </row>
        <row r="290">
          <cell r="A290" t="str">
            <v>1.2.3.01.02</v>
          </cell>
          <cell r="B290" t="str">
            <v>S</v>
          </cell>
          <cell r="C290">
            <v>1</v>
          </cell>
          <cell r="D290">
            <v>3831</v>
          </cell>
          <cell r="E290" t="str">
            <v xml:space="preserve">Terrenos                                         </v>
          </cell>
          <cell r="F290">
            <v>0</v>
          </cell>
          <cell r="G290">
            <v>277124774.42000002</v>
          </cell>
          <cell r="H290">
            <v>0</v>
          </cell>
          <cell r="I290">
            <v>277124774.42000002</v>
          </cell>
        </row>
        <row r="291">
          <cell r="A291" t="str">
            <v>1.2.3.01.02.0001</v>
          </cell>
          <cell r="B291" t="str">
            <v>A</v>
          </cell>
          <cell r="C291">
            <v>1</v>
          </cell>
          <cell r="D291">
            <v>3832</v>
          </cell>
          <cell r="E291" t="str">
            <v xml:space="preserve">Gleba Tibiri-Pedrinhas Módulo "B"                </v>
          </cell>
          <cell r="F291">
            <v>0</v>
          </cell>
          <cell r="G291">
            <v>69556457.549999997</v>
          </cell>
          <cell r="H291">
            <v>0</v>
          </cell>
          <cell r="I291">
            <v>69556457.549999997</v>
          </cell>
        </row>
        <row r="292">
          <cell r="A292" t="str">
            <v>1.2.3.01.02.0002</v>
          </cell>
          <cell r="B292" t="str">
            <v>A</v>
          </cell>
          <cell r="C292">
            <v>1</v>
          </cell>
          <cell r="D292">
            <v>3833</v>
          </cell>
          <cell r="E292" t="str">
            <v xml:space="preserve">Gleba "H2" do Distrito Industrial                </v>
          </cell>
          <cell r="F292">
            <v>0</v>
          </cell>
          <cell r="G292">
            <v>207568316.87</v>
          </cell>
          <cell r="H292">
            <v>0</v>
          </cell>
          <cell r="I292">
            <v>207568316.87</v>
          </cell>
        </row>
        <row r="293">
          <cell r="A293" t="str">
            <v>1.2.3.02</v>
          </cell>
          <cell r="B293" t="str">
            <v>S</v>
          </cell>
          <cell r="C293">
            <v>1</v>
          </cell>
          <cell r="D293">
            <v>360</v>
          </cell>
          <cell r="E293" t="str">
            <v xml:space="preserve">Bens Móveis                                      </v>
          </cell>
          <cell r="F293">
            <v>29069793.41</v>
          </cell>
          <cell r="G293">
            <v>350.9</v>
          </cell>
          <cell r="H293">
            <v>0</v>
          </cell>
          <cell r="I293">
            <v>29070144.309999999</v>
          </cell>
        </row>
        <row r="294">
          <cell r="A294" t="str">
            <v>1.2.3.02.01</v>
          </cell>
          <cell r="B294" t="str">
            <v>A</v>
          </cell>
          <cell r="C294">
            <v>1</v>
          </cell>
          <cell r="D294">
            <v>361</v>
          </cell>
          <cell r="E294" t="str">
            <v xml:space="preserve">Móveis e Utensílios                              </v>
          </cell>
          <cell r="F294">
            <v>3365061.11</v>
          </cell>
          <cell r="G294">
            <v>0</v>
          </cell>
          <cell r="H294">
            <v>0</v>
          </cell>
          <cell r="I294">
            <v>3365061.11</v>
          </cell>
        </row>
        <row r="295">
          <cell r="A295" t="str">
            <v>1.2.3.02.02</v>
          </cell>
          <cell r="B295" t="str">
            <v>A</v>
          </cell>
          <cell r="C295">
            <v>1</v>
          </cell>
          <cell r="D295">
            <v>362</v>
          </cell>
          <cell r="E295" t="str">
            <v xml:space="preserve">Equipamentos de Informática                      </v>
          </cell>
          <cell r="F295">
            <v>4600818.78</v>
          </cell>
          <cell r="G295">
            <v>0</v>
          </cell>
          <cell r="H295">
            <v>0</v>
          </cell>
          <cell r="I295">
            <v>4600818.78</v>
          </cell>
        </row>
        <row r="296">
          <cell r="A296" t="str">
            <v>1.2.3.02.03</v>
          </cell>
          <cell r="B296" t="str">
            <v>A</v>
          </cell>
          <cell r="C296">
            <v>1</v>
          </cell>
          <cell r="D296">
            <v>363</v>
          </cell>
          <cell r="E296" t="str">
            <v xml:space="preserve">Máquinas e Equipamentos                          </v>
          </cell>
          <cell r="F296">
            <v>16020604.82</v>
          </cell>
          <cell r="G296">
            <v>350.9</v>
          </cell>
          <cell r="H296">
            <v>0</v>
          </cell>
          <cell r="I296">
            <v>16020955.720000001</v>
          </cell>
        </row>
        <row r="297">
          <cell r="A297" t="str">
            <v>1.2.3.02.04</v>
          </cell>
          <cell r="B297" t="str">
            <v>A</v>
          </cell>
          <cell r="C297">
            <v>1</v>
          </cell>
          <cell r="D297">
            <v>364</v>
          </cell>
          <cell r="E297" t="str">
            <v xml:space="preserve">Veículos                                         </v>
          </cell>
          <cell r="F297">
            <v>640048.76</v>
          </cell>
          <cell r="G297">
            <v>0</v>
          </cell>
          <cell r="H297">
            <v>0</v>
          </cell>
          <cell r="I297">
            <v>640048.76</v>
          </cell>
        </row>
        <row r="298">
          <cell r="A298" t="str">
            <v>1.2.3.02.05</v>
          </cell>
          <cell r="B298" t="str">
            <v>A</v>
          </cell>
          <cell r="C298">
            <v>1</v>
          </cell>
          <cell r="D298">
            <v>365</v>
          </cell>
          <cell r="E298" t="str">
            <v xml:space="preserve">Aparel, Máq e Equip. DNIT Contrapartida          </v>
          </cell>
          <cell r="F298">
            <v>309659.94</v>
          </cell>
          <cell r="G298">
            <v>0</v>
          </cell>
          <cell r="H298">
            <v>0</v>
          </cell>
          <cell r="I298">
            <v>309659.94</v>
          </cell>
        </row>
        <row r="299">
          <cell r="A299" t="str">
            <v>1.2.3.02.06</v>
          </cell>
          <cell r="B299" t="str">
            <v>A</v>
          </cell>
          <cell r="C299">
            <v>1</v>
          </cell>
          <cell r="D299">
            <v>1141</v>
          </cell>
          <cell r="E299" t="str">
            <v xml:space="preserve">Defensas Marítimas e Cabeços                     </v>
          </cell>
          <cell r="F299">
            <v>4133600</v>
          </cell>
          <cell r="G299">
            <v>0</v>
          </cell>
          <cell r="H299">
            <v>0</v>
          </cell>
          <cell r="I299">
            <v>4133600</v>
          </cell>
        </row>
        <row r="300">
          <cell r="A300" t="str">
            <v>1.2.3.03</v>
          </cell>
          <cell r="B300" t="str">
            <v>S</v>
          </cell>
          <cell r="C300">
            <v>1</v>
          </cell>
          <cell r="D300">
            <v>366</v>
          </cell>
          <cell r="E300" t="str">
            <v xml:space="preserve">Depreciação Acumulada                            </v>
          </cell>
          <cell r="F300">
            <v>-31786544.199999999</v>
          </cell>
          <cell r="G300">
            <v>0</v>
          </cell>
          <cell r="H300">
            <v>308293.42</v>
          </cell>
          <cell r="I300">
            <v>-32094837.620000001</v>
          </cell>
        </row>
        <row r="301">
          <cell r="A301" t="str">
            <v>1.2.3.03.01</v>
          </cell>
          <cell r="B301" t="str">
            <v>A</v>
          </cell>
          <cell r="C301">
            <v>1</v>
          </cell>
          <cell r="D301">
            <v>367</v>
          </cell>
          <cell r="E301" t="str">
            <v xml:space="preserve">(-) Deprec. acumul. - Benfeitorias               </v>
          </cell>
          <cell r="F301">
            <v>-15234175.109999999</v>
          </cell>
          <cell r="G301">
            <v>0</v>
          </cell>
          <cell r="H301">
            <v>100919.37</v>
          </cell>
          <cell r="I301">
            <v>-15335094.48</v>
          </cell>
        </row>
        <row r="302">
          <cell r="A302" t="str">
            <v>1.2.3.03.02</v>
          </cell>
          <cell r="B302" t="str">
            <v>A</v>
          </cell>
          <cell r="C302">
            <v>1</v>
          </cell>
          <cell r="D302">
            <v>368</v>
          </cell>
          <cell r="E302" t="str">
            <v xml:space="preserve">(-) Deprec. acumul. - Móveis e Utens.            </v>
          </cell>
          <cell r="F302">
            <v>-1934421.17</v>
          </cell>
          <cell r="G302">
            <v>0</v>
          </cell>
          <cell r="H302">
            <v>20196.96</v>
          </cell>
          <cell r="I302">
            <v>-1954618.13</v>
          </cell>
        </row>
        <row r="303">
          <cell r="A303" t="str">
            <v>1.2.3.03.03</v>
          </cell>
          <cell r="B303" t="str">
            <v>A</v>
          </cell>
          <cell r="C303">
            <v>1</v>
          </cell>
          <cell r="D303">
            <v>369</v>
          </cell>
          <cell r="E303" t="str">
            <v xml:space="preserve">(-) Deprec. acumul. - Equip. de Informát         </v>
          </cell>
          <cell r="F303">
            <v>-3924655.71</v>
          </cell>
          <cell r="G303">
            <v>0</v>
          </cell>
          <cell r="H303">
            <v>22925.97</v>
          </cell>
          <cell r="I303">
            <v>-3947581.68</v>
          </cell>
        </row>
        <row r="304">
          <cell r="A304" t="str">
            <v>1.2.3.03.04</v>
          </cell>
          <cell r="B304" t="str">
            <v>A</v>
          </cell>
          <cell r="C304">
            <v>1</v>
          </cell>
          <cell r="D304">
            <v>370</v>
          </cell>
          <cell r="E304" t="str">
            <v xml:space="preserve">(-) Deprec. acumul. - Máq. e Equip.              </v>
          </cell>
          <cell r="F304">
            <v>-6800993.79</v>
          </cell>
          <cell r="G304">
            <v>0</v>
          </cell>
          <cell r="H304">
            <v>122119.98</v>
          </cell>
          <cell r="I304">
            <v>-6923113.7699999996</v>
          </cell>
        </row>
        <row r="305">
          <cell r="A305" t="str">
            <v>1.2.3.03.05</v>
          </cell>
          <cell r="B305" t="str">
            <v>A</v>
          </cell>
          <cell r="C305">
            <v>1</v>
          </cell>
          <cell r="D305">
            <v>371</v>
          </cell>
          <cell r="E305" t="str">
            <v xml:space="preserve">(-) Deprec. acumul. - Veículos                   </v>
          </cell>
          <cell r="F305">
            <v>-395226.63</v>
          </cell>
          <cell r="G305">
            <v>0</v>
          </cell>
          <cell r="H305">
            <v>7684.44</v>
          </cell>
          <cell r="I305">
            <v>-402911.07</v>
          </cell>
        </row>
        <row r="306">
          <cell r="A306" t="str">
            <v>1.2.3.03.06</v>
          </cell>
          <cell r="B306" t="str">
            <v>A</v>
          </cell>
          <cell r="C306">
            <v>1</v>
          </cell>
          <cell r="D306">
            <v>372</v>
          </cell>
          <cell r="E306" t="str">
            <v xml:space="preserve">(-) Deprec. acumul. - Ap,Máq Equip.DNIT          </v>
          </cell>
          <cell r="F306">
            <v>-309659.94</v>
          </cell>
          <cell r="G306">
            <v>0</v>
          </cell>
          <cell r="H306">
            <v>0</v>
          </cell>
          <cell r="I306">
            <v>-309659.94</v>
          </cell>
        </row>
        <row r="307">
          <cell r="A307" t="str">
            <v>1.2.3.03.07</v>
          </cell>
          <cell r="B307" t="str">
            <v>A</v>
          </cell>
          <cell r="C307">
            <v>1</v>
          </cell>
          <cell r="D307">
            <v>1166</v>
          </cell>
          <cell r="E307" t="str">
            <v xml:space="preserve">(-) Deprec. acumul. - Defensas e Cabeços         </v>
          </cell>
          <cell r="F307">
            <v>-3187411.85</v>
          </cell>
          <cell r="G307">
            <v>0</v>
          </cell>
          <cell r="H307">
            <v>34446.699999999997</v>
          </cell>
          <cell r="I307">
            <v>-3221858.55</v>
          </cell>
        </row>
        <row r="308">
          <cell r="A308" t="str">
            <v>1.2.3.04</v>
          </cell>
          <cell r="B308" t="str">
            <v>S</v>
          </cell>
          <cell r="C308">
            <v>1</v>
          </cell>
          <cell r="D308">
            <v>373</v>
          </cell>
          <cell r="E308" t="str">
            <v xml:space="preserve">Benfeitorias em Móveis de Terceiros              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</row>
        <row r="309">
          <cell r="A309" t="str">
            <v>1.2.3.04.01</v>
          </cell>
          <cell r="B309" t="str">
            <v>A</v>
          </cell>
          <cell r="C309">
            <v>1</v>
          </cell>
          <cell r="D309">
            <v>374</v>
          </cell>
          <cell r="E309" t="str">
            <v xml:space="preserve">Máquinas e Motores                               </v>
          </cell>
          <cell r="F309">
            <v>148243.54</v>
          </cell>
          <cell r="G309">
            <v>0</v>
          </cell>
          <cell r="H309">
            <v>0</v>
          </cell>
          <cell r="I309">
            <v>148243.54</v>
          </cell>
        </row>
        <row r="310">
          <cell r="A310" t="str">
            <v>1.2.3.04.02</v>
          </cell>
          <cell r="B310" t="str">
            <v>A</v>
          </cell>
          <cell r="C310">
            <v>1</v>
          </cell>
          <cell r="D310">
            <v>375</v>
          </cell>
          <cell r="E310" t="str">
            <v xml:space="preserve">(-) Amortizações                                 </v>
          </cell>
          <cell r="F310">
            <v>-148243.54</v>
          </cell>
          <cell r="G310">
            <v>0</v>
          </cell>
          <cell r="H310">
            <v>0</v>
          </cell>
          <cell r="I310">
            <v>-148243.54</v>
          </cell>
        </row>
        <row r="311">
          <cell r="A311" t="str">
            <v>1.2.3.05</v>
          </cell>
          <cell r="B311" t="str">
            <v>S</v>
          </cell>
          <cell r="C311">
            <v>1</v>
          </cell>
          <cell r="D311">
            <v>376</v>
          </cell>
          <cell r="E311" t="str">
            <v xml:space="preserve">Bens Móveis Convênio                             </v>
          </cell>
          <cell r="F311">
            <v>252577.5</v>
          </cell>
          <cell r="G311">
            <v>0</v>
          </cell>
          <cell r="H311">
            <v>0</v>
          </cell>
          <cell r="I311">
            <v>252577.5</v>
          </cell>
        </row>
        <row r="312">
          <cell r="A312" t="str">
            <v>1.2.3.05.01</v>
          </cell>
          <cell r="B312" t="str">
            <v>S</v>
          </cell>
          <cell r="C312">
            <v>1</v>
          </cell>
          <cell r="D312">
            <v>377</v>
          </cell>
          <cell r="E312" t="str">
            <v xml:space="preserve">Bens Móveis DNIT AQ/173/2003/00                  </v>
          </cell>
          <cell r="F312">
            <v>252577.5</v>
          </cell>
          <cell r="G312">
            <v>0</v>
          </cell>
          <cell r="H312">
            <v>0</v>
          </cell>
          <cell r="I312">
            <v>252577.5</v>
          </cell>
        </row>
        <row r="313">
          <cell r="A313" t="str">
            <v>1.2.3.05.01.0001</v>
          </cell>
          <cell r="B313" t="str">
            <v>A</v>
          </cell>
          <cell r="C313">
            <v>1</v>
          </cell>
          <cell r="D313">
            <v>378</v>
          </cell>
          <cell r="E313" t="str">
            <v xml:space="preserve">Scanner de Bagagem                               </v>
          </cell>
          <cell r="F313">
            <v>252577.5</v>
          </cell>
          <cell r="G313">
            <v>0</v>
          </cell>
          <cell r="H313">
            <v>0</v>
          </cell>
          <cell r="I313">
            <v>252577.5</v>
          </cell>
        </row>
        <row r="314">
          <cell r="A314" t="str">
            <v>1.2.3.06</v>
          </cell>
          <cell r="B314" t="str">
            <v>S</v>
          </cell>
          <cell r="C314">
            <v>1</v>
          </cell>
          <cell r="D314">
            <v>379</v>
          </cell>
          <cell r="E314" t="str">
            <v xml:space="preserve">Obras em Andamento                               </v>
          </cell>
          <cell r="F314">
            <v>577113761.00999999</v>
          </cell>
          <cell r="G314">
            <v>945273.6</v>
          </cell>
          <cell r="H314">
            <v>0</v>
          </cell>
          <cell r="I314">
            <v>578059034.61000001</v>
          </cell>
        </row>
        <row r="315">
          <cell r="A315" t="str">
            <v>1.2.3.06.01</v>
          </cell>
          <cell r="B315" t="str">
            <v>S</v>
          </cell>
          <cell r="C315">
            <v>1</v>
          </cell>
          <cell r="D315">
            <v>380</v>
          </cell>
          <cell r="E315" t="str">
            <v xml:space="preserve">Obras em Andamento - EMAP                        </v>
          </cell>
          <cell r="F315">
            <v>239816825.78999999</v>
          </cell>
          <cell r="G315">
            <v>945273.6</v>
          </cell>
          <cell r="H315">
            <v>0</v>
          </cell>
          <cell r="I315">
            <v>240762099.38999999</v>
          </cell>
        </row>
        <row r="316">
          <cell r="A316" t="str">
            <v>1.2.3.06.01.0001</v>
          </cell>
          <cell r="B316" t="str">
            <v>A</v>
          </cell>
          <cell r="C316">
            <v>1</v>
          </cell>
          <cell r="D316">
            <v>381</v>
          </cell>
          <cell r="E316" t="str">
            <v xml:space="preserve">Projetos Execut. de Obras Civis                  </v>
          </cell>
          <cell r="F316">
            <v>1193478.17</v>
          </cell>
          <cell r="G316">
            <v>0</v>
          </cell>
          <cell r="H316">
            <v>0</v>
          </cell>
          <cell r="I316">
            <v>1193478.17</v>
          </cell>
        </row>
        <row r="317">
          <cell r="A317" t="str">
            <v>1.2.3.06.01.0002</v>
          </cell>
          <cell r="B317" t="str">
            <v>A</v>
          </cell>
          <cell r="C317">
            <v>1</v>
          </cell>
          <cell r="D317">
            <v>382</v>
          </cell>
          <cell r="E317" t="str">
            <v xml:space="preserve">Gerenc. e Fiscal das Obras DNIT-Contrapa         </v>
          </cell>
          <cell r="F317">
            <v>1685961.34</v>
          </cell>
          <cell r="G317">
            <v>0</v>
          </cell>
          <cell r="H317">
            <v>0</v>
          </cell>
          <cell r="I317">
            <v>1685961.34</v>
          </cell>
        </row>
        <row r="318">
          <cell r="A318" t="str">
            <v>1.2.3.06.01.0003</v>
          </cell>
          <cell r="B318" t="str">
            <v>A</v>
          </cell>
          <cell r="C318">
            <v>1</v>
          </cell>
          <cell r="D318">
            <v>383</v>
          </cell>
          <cell r="E318" t="str">
            <v xml:space="preserve">Portaria Avançada Porto do Itaqui                </v>
          </cell>
          <cell r="F318">
            <v>1665682.75</v>
          </cell>
          <cell r="G318">
            <v>0</v>
          </cell>
          <cell r="H318">
            <v>0</v>
          </cell>
          <cell r="I318">
            <v>1665682.75</v>
          </cell>
        </row>
        <row r="319">
          <cell r="A319" t="str">
            <v>1.2.3.06.01.0004</v>
          </cell>
          <cell r="B319" t="str">
            <v>A</v>
          </cell>
          <cell r="C319">
            <v>1</v>
          </cell>
          <cell r="D319">
            <v>384</v>
          </cell>
          <cell r="E319" t="str">
            <v xml:space="preserve">Recup/Retro Berços100,101e102 DNIT173 CP         </v>
          </cell>
          <cell r="F319">
            <v>11411216.91</v>
          </cell>
          <cell r="G319">
            <v>0</v>
          </cell>
          <cell r="H319">
            <v>0</v>
          </cell>
          <cell r="I319">
            <v>11411216.91</v>
          </cell>
        </row>
        <row r="320">
          <cell r="A320" t="str">
            <v>1.2.3.06.01.0005</v>
          </cell>
          <cell r="B320" t="str">
            <v>A</v>
          </cell>
          <cell r="C320">
            <v>1</v>
          </cell>
          <cell r="D320">
            <v>385</v>
          </cell>
          <cell r="E320" t="str">
            <v xml:space="preserve">Const. Berç100 Alarg Cais SulDNIT173 C.P         </v>
          </cell>
          <cell r="F320">
            <v>11165777.25</v>
          </cell>
          <cell r="G320">
            <v>0</v>
          </cell>
          <cell r="H320">
            <v>0</v>
          </cell>
          <cell r="I320">
            <v>11165777.25</v>
          </cell>
        </row>
        <row r="321">
          <cell r="A321" t="str">
            <v>1.2.3.06.01.0006</v>
          </cell>
          <cell r="B321" t="str">
            <v>A</v>
          </cell>
          <cell r="C321">
            <v>1</v>
          </cell>
          <cell r="D321">
            <v>386</v>
          </cell>
          <cell r="E321" t="str">
            <v xml:space="preserve">Prédio Corpo de Bombeiros                        </v>
          </cell>
          <cell r="F321">
            <v>94494.17</v>
          </cell>
          <cell r="G321">
            <v>0</v>
          </cell>
          <cell r="H321">
            <v>0</v>
          </cell>
          <cell r="I321">
            <v>94494.17</v>
          </cell>
        </row>
        <row r="322">
          <cell r="A322" t="str">
            <v>1.2.3.06.01.0007</v>
          </cell>
          <cell r="B322" t="str">
            <v>A</v>
          </cell>
          <cell r="C322">
            <v>1</v>
          </cell>
          <cell r="D322">
            <v>387</v>
          </cell>
          <cell r="E322" t="str">
            <v xml:space="preserve">Sist Atrac. a Laser-DNITAQ/173/2003 - CP         </v>
          </cell>
          <cell r="F322">
            <v>132124.51</v>
          </cell>
          <cell r="G322">
            <v>0</v>
          </cell>
          <cell r="H322">
            <v>0</v>
          </cell>
          <cell r="I322">
            <v>132124.51</v>
          </cell>
        </row>
        <row r="323">
          <cell r="A323" t="str">
            <v>1.2.3.06.01.0008</v>
          </cell>
          <cell r="B323" t="str">
            <v>A</v>
          </cell>
          <cell r="C323">
            <v>1</v>
          </cell>
          <cell r="D323">
            <v>388</v>
          </cell>
          <cell r="E323" t="str">
            <v xml:space="preserve">Dragagem Canal e Const. Aterro Hid. - CP         </v>
          </cell>
          <cell r="F323">
            <v>1608848.46</v>
          </cell>
          <cell r="G323">
            <v>0</v>
          </cell>
          <cell r="H323">
            <v>0</v>
          </cell>
          <cell r="I323">
            <v>1608848.46</v>
          </cell>
        </row>
        <row r="324">
          <cell r="A324" t="str">
            <v>1.2.3.06.01.0009</v>
          </cell>
          <cell r="B324" t="str">
            <v>A</v>
          </cell>
          <cell r="C324">
            <v>1</v>
          </cell>
          <cell r="D324">
            <v>389</v>
          </cell>
          <cell r="E324" t="str">
            <v xml:space="preserve">Abrigo do Grupo Gerador                          </v>
          </cell>
          <cell r="F324">
            <v>40443.919999999998</v>
          </cell>
          <cell r="G324">
            <v>0</v>
          </cell>
          <cell r="H324">
            <v>0</v>
          </cell>
          <cell r="I324">
            <v>40443.919999999998</v>
          </cell>
        </row>
        <row r="325">
          <cell r="A325" t="str">
            <v>1.2.3.06.01.0010</v>
          </cell>
          <cell r="B325" t="str">
            <v>A</v>
          </cell>
          <cell r="C325">
            <v>1</v>
          </cell>
          <cell r="D325">
            <v>1153</v>
          </cell>
          <cell r="E325" t="str">
            <v xml:space="preserve">Ferrovia TR-57 - Berço 102                       </v>
          </cell>
          <cell r="F325">
            <v>600777.4</v>
          </cell>
          <cell r="G325">
            <v>0</v>
          </cell>
          <cell r="H325">
            <v>0</v>
          </cell>
          <cell r="I325">
            <v>600777.4</v>
          </cell>
        </row>
        <row r="326">
          <cell r="A326" t="str">
            <v>1.2.3.06.01.0012</v>
          </cell>
          <cell r="B326" t="str">
            <v>A</v>
          </cell>
          <cell r="C326">
            <v>1</v>
          </cell>
          <cell r="D326">
            <v>1227</v>
          </cell>
          <cell r="E326" t="str">
            <v xml:space="preserve">Gerenciamento e Fiscalização de Obras            </v>
          </cell>
          <cell r="F326">
            <v>11051167.33</v>
          </cell>
          <cell r="G326">
            <v>0</v>
          </cell>
          <cell r="H326">
            <v>0</v>
          </cell>
          <cell r="I326">
            <v>11051167.33</v>
          </cell>
        </row>
        <row r="327">
          <cell r="A327" t="str">
            <v>1.2.3.06.01.0013</v>
          </cell>
          <cell r="B327" t="str">
            <v>A</v>
          </cell>
          <cell r="C327">
            <v>1</v>
          </cell>
          <cell r="D327">
            <v>1577</v>
          </cell>
          <cell r="E327" t="str">
            <v xml:space="preserve">Iluminação do Berço 100                          </v>
          </cell>
          <cell r="F327">
            <v>213422.75</v>
          </cell>
          <cell r="G327">
            <v>0</v>
          </cell>
          <cell r="H327">
            <v>0</v>
          </cell>
          <cell r="I327">
            <v>213422.75</v>
          </cell>
        </row>
        <row r="328">
          <cell r="A328" t="str">
            <v>1.2.3.06.01.0014</v>
          </cell>
          <cell r="B328" t="str">
            <v>A</v>
          </cell>
          <cell r="C328">
            <v>1</v>
          </cell>
          <cell r="D328">
            <v>1610</v>
          </cell>
          <cell r="E328" t="str">
            <v xml:space="preserve">Enrocamento Retroárea Berço 100                  </v>
          </cell>
          <cell r="F328">
            <v>4774203.0599999996</v>
          </cell>
          <cell r="G328">
            <v>0</v>
          </cell>
          <cell r="H328">
            <v>0</v>
          </cell>
          <cell r="I328">
            <v>4774203.0599999996</v>
          </cell>
        </row>
        <row r="329">
          <cell r="A329" t="str">
            <v>1.2.3.06.01.0015</v>
          </cell>
          <cell r="B329" t="str">
            <v>A</v>
          </cell>
          <cell r="C329">
            <v>1</v>
          </cell>
          <cell r="D329">
            <v>1611</v>
          </cell>
          <cell r="E329" t="str">
            <v xml:space="preserve">Benfeitorias em Terrenos                         </v>
          </cell>
          <cell r="F329">
            <v>28279010.84</v>
          </cell>
          <cell r="G329">
            <v>0</v>
          </cell>
          <cell r="H329">
            <v>0</v>
          </cell>
          <cell r="I329">
            <v>28279010.84</v>
          </cell>
        </row>
        <row r="330">
          <cell r="A330" t="str">
            <v>1.2.3.06.01.0016</v>
          </cell>
          <cell r="B330" t="str">
            <v>A</v>
          </cell>
          <cell r="C330">
            <v>1</v>
          </cell>
          <cell r="D330">
            <v>1612</v>
          </cell>
          <cell r="E330" t="str">
            <v xml:space="preserve">Galeria Subterrânea p/ Tubulações                </v>
          </cell>
          <cell r="F330">
            <v>2994216.62</v>
          </cell>
          <cell r="G330">
            <v>0</v>
          </cell>
          <cell r="H330">
            <v>0</v>
          </cell>
          <cell r="I330">
            <v>2994216.62</v>
          </cell>
        </row>
        <row r="331">
          <cell r="A331" t="str">
            <v>1.2.3.06.01.0017</v>
          </cell>
          <cell r="B331" t="str">
            <v>A</v>
          </cell>
          <cell r="C331">
            <v>1</v>
          </cell>
          <cell r="D331">
            <v>1626</v>
          </cell>
          <cell r="E331" t="str">
            <v xml:space="preserve">Proj. Instalações Elétricas no Porto             </v>
          </cell>
          <cell r="F331">
            <v>564875.94999999995</v>
          </cell>
          <cell r="G331">
            <v>0</v>
          </cell>
          <cell r="H331">
            <v>0</v>
          </cell>
          <cell r="I331">
            <v>564875.94999999995</v>
          </cell>
        </row>
        <row r="332">
          <cell r="A332" t="str">
            <v>1.2.3.06.01.0018</v>
          </cell>
          <cell r="B332" t="str">
            <v>A</v>
          </cell>
          <cell r="C332">
            <v>1</v>
          </cell>
          <cell r="D332">
            <v>1627</v>
          </cell>
          <cell r="E332" t="str">
            <v xml:space="preserve">Proj. Rec. e Reforço Estrutural P Grande         </v>
          </cell>
          <cell r="F332">
            <v>296388.24</v>
          </cell>
          <cell r="G332">
            <v>0</v>
          </cell>
          <cell r="H332">
            <v>0</v>
          </cell>
          <cell r="I332">
            <v>296388.24</v>
          </cell>
        </row>
        <row r="333">
          <cell r="A333" t="str">
            <v>1.2.3.06.01.0020</v>
          </cell>
          <cell r="B333" t="str">
            <v>A</v>
          </cell>
          <cell r="C333">
            <v>1</v>
          </cell>
          <cell r="D333">
            <v>1668</v>
          </cell>
          <cell r="E333" t="str">
            <v xml:space="preserve">Prédio Controle Pesagem Pátio Carretas           </v>
          </cell>
          <cell r="F333">
            <v>283357.05</v>
          </cell>
          <cell r="G333">
            <v>0</v>
          </cell>
          <cell r="H333">
            <v>0</v>
          </cell>
          <cell r="I333">
            <v>283357.05</v>
          </cell>
        </row>
        <row r="334">
          <cell r="A334" t="str">
            <v>1.2.3.06.01.0021</v>
          </cell>
          <cell r="B334" t="str">
            <v>A</v>
          </cell>
          <cell r="C334">
            <v>1</v>
          </cell>
          <cell r="D334">
            <v>1680</v>
          </cell>
          <cell r="E334" t="str">
            <v xml:space="preserve">Infaestrutura em Fibra Óptica                    </v>
          </cell>
          <cell r="F334">
            <v>2244114.52</v>
          </cell>
          <cell r="G334">
            <v>0</v>
          </cell>
          <cell r="H334">
            <v>0</v>
          </cell>
          <cell r="I334">
            <v>2244114.52</v>
          </cell>
        </row>
        <row r="335">
          <cell r="A335" t="str">
            <v>1.2.3.06.01.0022</v>
          </cell>
          <cell r="B335" t="str">
            <v>A</v>
          </cell>
          <cell r="C335">
            <v>1</v>
          </cell>
          <cell r="D335">
            <v>1688</v>
          </cell>
          <cell r="E335" t="str">
            <v xml:space="preserve">Torres de Iluminação no Porto                    </v>
          </cell>
          <cell r="F335">
            <v>3022822.74</v>
          </cell>
          <cell r="G335">
            <v>0</v>
          </cell>
          <cell r="H335">
            <v>0</v>
          </cell>
          <cell r="I335">
            <v>3022822.74</v>
          </cell>
        </row>
        <row r="336">
          <cell r="A336" t="str">
            <v>1.2.3.06.01.0023</v>
          </cell>
          <cell r="B336" t="str">
            <v>A</v>
          </cell>
          <cell r="C336">
            <v>1</v>
          </cell>
          <cell r="D336">
            <v>1696</v>
          </cell>
          <cell r="E336" t="str">
            <v xml:space="preserve">Sanitários Berços 100, 102 e 104                 </v>
          </cell>
          <cell r="F336">
            <v>417118.29</v>
          </cell>
          <cell r="G336">
            <v>0</v>
          </cell>
          <cell r="H336">
            <v>0</v>
          </cell>
          <cell r="I336">
            <v>417118.29</v>
          </cell>
        </row>
        <row r="337">
          <cell r="A337" t="str">
            <v>1.2.3.06.01.0024</v>
          </cell>
          <cell r="B337" t="str">
            <v>A</v>
          </cell>
          <cell r="C337">
            <v>1</v>
          </cell>
          <cell r="D337">
            <v>1750</v>
          </cell>
          <cell r="E337" t="str">
            <v xml:space="preserve">Sistema de Monitoramento/Gravação - CFTV         </v>
          </cell>
          <cell r="F337">
            <v>10896142.48</v>
          </cell>
          <cell r="G337">
            <v>0</v>
          </cell>
          <cell r="H337">
            <v>0</v>
          </cell>
          <cell r="I337">
            <v>10896142.48</v>
          </cell>
        </row>
        <row r="338">
          <cell r="A338" t="str">
            <v>1.2.3.06.01.0025</v>
          </cell>
          <cell r="B338" t="str">
            <v>A</v>
          </cell>
          <cell r="C338">
            <v>1</v>
          </cell>
          <cell r="D338">
            <v>1794</v>
          </cell>
          <cell r="E338" t="str">
            <v xml:space="preserve">Sist. de Tratamento de Esgoto Restaur.           </v>
          </cell>
          <cell r="F338">
            <v>99894.54</v>
          </cell>
          <cell r="G338">
            <v>0</v>
          </cell>
          <cell r="H338">
            <v>0</v>
          </cell>
          <cell r="I338">
            <v>99894.54</v>
          </cell>
        </row>
        <row r="339">
          <cell r="A339" t="str">
            <v>1.2.3.06.01.0026</v>
          </cell>
          <cell r="B339" t="str">
            <v>A</v>
          </cell>
          <cell r="C339">
            <v>1</v>
          </cell>
          <cell r="D339">
            <v>1826</v>
          </cell>
          <cell r="E339" t="str">
            <v xml:space="preserve">Retroárea dos Berços 104 e 105                   </v>
          </cell>
          <cell r="F339">
            <v>5541842.7599999998</v>
          </cell>
          <cell r="G339">
            <v>0</v>
          </cell>
          <cell r="H339">
            <v>0</v>
          </cell>
          <cell r="I339">
            <v>5541842.7599999998</v>
          </cell>
        </row>
        <row r="340">
          <cell r="A340" t="str">
            <v>1.2.3.06.01.0027</v>
          </cell>
          <cell r="B340" t="str">
            <v>A</v>
          </cell>
          <cell r="C340">
            <v>1</v>
          </cell>
          <cell r="D340">
            <v>1829</v>
          </cell>
          <cell r="E340" t="str">
            <v xml:space="preserve">Estacionamento do Centro de Negócios             </v>
          </cell>
          <cell r="F340">
            <v>1476159.75</v>
          </cell>
          <cell r="G340">
            <v>0</v>
          </cell>
          <cell r="H340">
            <v>0</v>
          </cell>
          <cell r="I340">
            <v>1476159.75</v>
          </cell>
        </row>
        <row r="341">
          <cell r="A341" t="str">
            <v>1.2.3.06.01.0028</v>
          </cell>
          <cell r="B341" t="str">
            <v>A</v>
          </cell>
          <cell r="C341">
            <v>1</v>
          </cell>
          <cell r="D341">
            <v>1867</v>
          </cell>
          <cell r="E341" t="str">
            <v xml:space="preserve">Viga Trilho Berço 103                            </v>
          </cell>
          <cell r="F341">
            <v>1616585.5</v>
          </cell>
          <cell r="G341">
            <v>0</v>
          </cell>
          <cell r="H341">
            <v>0</v>
          </cell>
          <cell r="I341">
            <v>1616585.5</v>
          </cell>
        </row>
        <row r="342">
          <cell r="A342" t="str">
            <v>1.2.3.06.01.0029</v>
          </cell>
          <cell r="B342" t="str">
            <v>A</v>
          </cell>
          <cell r="C342">
            <v>1</v>
          </cell>
          <cell r="D342">
            <v>1896</v>
          </cell>
          <cell r="E342" t="str">
            <v xml:space="preserve">Construção do Berço 108 - EMAP                   </v>
          </cell>
          <cell r="F342">
            <v>6857529.0599999996</v>
          </cell>
          <cell r="G342">
            <v>0</v>
          </cell>
          <cell r="H342">
            <v>0</v>
          </cell>
          <cell r="I342">
            <v>6857529.0599999996</v>
          </cell>
        </row>
        <row r="343">
          <cell r="A343" t="str">
            <v>1.2.3.06.01.0030</v>
          </cell>
          <cell r="B343" t="str">
            <v>A</v>
          </cell>
          <cell r="C343">
            <v>1</v>
          </cell>
          <cell r="D343">
            <v>1917</v>
          </cell>
          <cell r="E343" t="str">
            <v xml:space="preserve">Alça/Via de Acesso ao Tegram                     </v>
          </cell>
          <cell r="F343">
            <v>3026621.81</v>
          </cell>
          <cell r="G343">
            <v>0</v>
          </cell>
          <cell r="H343">
            <v>0</v>
          </cell>
          <cell r="I343">
            <v>3026621.81</v>
          </cell>
        </row>
        <row r="344">
          <cell r="A344" t="str">
            <v>1.2.3.06.01.0031</v>
          </cell>
          <cell r="B344" t="str">
            <v>A</v>
          </cell>
          <cell r="C344">
            <v>1</v>
          </cell>
          <cell r="D344">
            <v>1918</v>
          </cell>
          <cell r="E344" t="str">
            <v xml:space="preserve">Dragagem do Canal de Acesso ao Porto             </v>
          </cell>
          <cell r="F344">
            <v>65279618.619999997</v>
          </cell>
          <cell r="G344">
            <v>0</v>
          </cell>
          <cell r="H344">
            <v>0</v>
          </cell>
          <cell r="I344">
            <v>65279618.619999997</v>
          </cell>
        </row>
        <row r="345">
          <cell r="A345" t="str">
            <v>1.2.3.06.01.0032</v>
          </cell>
          <cell r="B345" t="str">
            <v>A</v>
          </cell>
          <cell r="C345">
            <v>1</v>
          </cell>
          <cell r="D345">
            <v>1920</v>
          </cell>
          <cell r="E345" t="str">
            <v xml:space="preserve">Retroárea dos Berços 100 e 101                   </v>
          </cell>
          <cell r="F345">
            <v>2059939.77</v>
          </cell>
          <cell r="G345">
            <v>0</v>
          </cell>
          <cell r="H345">
            <v>0</v>
          </cell>
          <cell r="I345">
            <v>2059939.77</v>
          </cell>
        </row>
        <row r="346">
          <cell r="A346" t="str">
            <v>1.2.3.06.01.0033</v>
          </cell>
          <cell r="B346" t="str">
            <v>A</v>
          </cell>
          <cell r="C346">
            <v>1</v>
          </cell>
          <cell r="D346">
            <v>1924</v>
          </cell>
          <cell r="E346" t="str">
            <v xml:space="preserve">Benfeitorias Terminal P. Espera                  </v>
          </cell>
          <cell r="F346">
            <v>4724183.8</v>
          </cell>
          <cell r="G346">
            <v>0</v>
          </cell>
          <cell r="H346">
            <v>0</v>
          </cell>
          <cell r="I346">
            <v>4724183.8</v>
          </cell>
        </row>
        <row r="347">
          <cell r="A347" t="str">
            <v>1.2.3.06.01.0034</v>
          </cell>
          <cell r="B347" t="str">
            <v>A</v>
          </cell>
          <cell r="C347">
            <v>1</v>
          </cell>
          <cell r="D347">
            <v>1925</v>
          </cell>
          <cell r="E347" t="str">
            <v xml:space="preserve">Muro da Área Alfandegada - Concertina            </v>
          </cell>
          <cell r="F347">
            <v>248749.95</v>
          </cell>
          <cell r="G347">
            <v>0</v>
          </cell>
          <cell r="H347">
            <v>0</v>
          </cell>
          <cell r="I347">
            <v>248749.95</v>
          </cell>
        </row>
        <row r="348">
          <cell r="A348" t="str">
            <v>1.2.3.06.01.0035</v>
          </cell>
          <cell r="B348" t="str">
            <v>A</v>
          </cell>
          <cell r="C348">
            <v>1</v>
          </cell>
          <cell r="D348">
            <v>1944</v>
          </cell>
          <cell r="E348" t="str">
            <v xml:space="preserve">Construção Rua Bacanga                           </v>
          </cell>
          <cell r="F348">
            <v>511309.88</v>
          </cell>
          <cell r="G348">
            <v>0</v>
          </cell>
          <cell r="H348">
            <v>0</v>
          </cell>
          <cell r="I348">
            <v>511309.88</v>
          </cell>
        </row>
        <row r="349">
          <cell r="A349" t="str">
            <v>1.2.3.06.01.0036</v>
          </cell>
          <cell r="B349" t="str">
            <v>A</v>
          </cell>
          <cell r="C349">
            <v>1</v>
          </cell>
          <cell r="D349">
            <v>1948</v>
          </cell>
          <cell r="E349" t="str">
            <v xml:space="preserve">Banheiro Área de Controle/Balanças               </v>
          </cell>
          <cell r="F349">
            <v>64663.93</v>
          </cell>
          <cell r="G349">
            <v>0</v>
          </cell>
          <cell r="H349">
            <v>0</v>
          </cell>
          <cell r="I349">
            <v>64663.93</v>
          </cell>
        </row>
        <row r="350">
          <cell r="A350" t="str">
            <v>1.2.3.06.01.0037</v>
          </cell>
          <cell r="B350" t="str">
            <v>A</v>
          </cell>
          <cell r="C350">
            <v>1</v>
          </cell>
          <cell r="D350">
            <v>1977</v>
          </cell>
          <cell r="E350" t="str">
            <v xml:space="preserve">Retroárea do Berços 99                           </v>
          </cell>
          <cell r="F350">
            <v>403085.06</v>
          </cell>
          <cell r="G350">
            <v>0</v>
          </cell>
          <cell r="H350">
            <v>0</v>
          </cell>
          <cell r="I350">
            <v>403085.06</v>
          </cell>
        </row>
        <row r="351">
          <cell r="A351" t="str">
            <v>1.2.3.06.01.0038</v>
          </cell>
          <cell r="B351" t="str">
            <v>A</v>
          </cell>
          <cell r="C351">
            <v>1</v>
          </cell>
          <cell r="D351">
            <v>2023</v>
          </cell>
          <cell r="E351" t="str">
            <v xml:space="preserve">Pátio de Armazenagem Área A04                    </v>
          </cell>
          <cell r="F351">
            <v>140156.95000000001</v>
          </cell>
          <cell r="G351">
            <v>0</v>
          </cell>
          <cell r="H351">
            <v>0</v>
          </cell>
          <cell r="I351">
            <v>140156.95000000001</v>
          </cell>
        </row>
        <row r="352">
          <cell r="A352" t="str">
            <v>1.2.3.06.01.0039</v>
          </cell>
          <cell r="B352" t="str">
            <v>A</v>
          </cell>
          <cell r="C352">
            <v>1</v>
          </cell>
          <cell r="D352">
            <v>2190</v>
          </cell>
          <cell r="E352" t="str">
            <v xml:space="preserve">Torre de Iluminação Berço 103                    </v>
          </cell>
          <cell r="F352">
            <v>335001.3</v>
          </cell>
          <cell r="G352">
            <v>0</v>
          </cell>
          <cell r="H352">
            <v>0</v>
          </cell>
          <cell r="I352">
            <v>335001.3</v>
          </cell>
        </row>
        <row r="353">
          <cell r="A353" t="str">
            <v>1.2.3.06.01.0040</v>
          </cell>
          <cell r="B353" t="str">
            <v>A</v>
          </cell>
          <cell r="C353">
            <v>1</v>
          </cell>
          <cell r="D353">
            <v>2258</v>
          </cell>
          <cell r="E353" t="str">
            <v xml:space="preserve">Benfeitoria e Ampliação do PAN                   </v>
          </cell>
          <cell r="F353">
            <v>792353.55</v>
          </cell>
          <cell r="G353">
            <v>35583.81</v>
          </cell>
          <cell r="H353">
            <v>0</v>
          </cell>
          <cell r="I353">
            <v>827937.36</v>
          </cell>
        </row>
        <row r="354">
          <cell r="A354" t="str">
            <v>1.2.3.06.01.0041</v>
          </cell>
          <cell r="B354" t="str">
            <v>A</v>
          </cell>
          <cell r="C354">
            <v>1</v>
          </cell>
          <cell r="D354">
            <v>2260</v>
          </cell>
          <cell r="E354" t="str">
            <v xml:space="preserve">Pav. Retroáreas e Berços 100,101,102,103         </v>
          </cell>
          <cell r="F354">
            <v>1614217.07</v>
          </cell>
          <cell r="G354">
            <v>0</v>
          </cell>
          <cell r="H354">
            <v>0</v>
          </cell>
          <cell r="I354">
            <v>1614217.07</v>
          </cell>
        </row>
        <row r="355">
          <cell r="A355" t="str">
            <v>1.2.3.06.01.0042</v>
          </cell>
          <cell r="B355" t="str">
            <v>A</v>
          </cell>
          <cell r="C355">
            <v>1</v>
          </cell>
          <cell r="D355">
            <v>2305</v>
          </cell>
          <cell r="E355" t="str">
            <v xml:space="preserve">Gerenc. e Fiscal. Berço 108 - EMAP               </v>
          </cell>
          <cell r="F355">
            <v>153374.81</v>
          </cell>
          <cell r="G355">
            <v>0</v>
          </cell>
          <cell r="H355">
            <v>0</v>
          </cell>
          <cell r="I355">
            <v>153374.81</v>
          </cell>
        </row>
        <row r="356">
          <cell r="A356" t="str">
            <v>1.2.3.06.01.0043</v>
          </cell>
          <cell r="B356" t="str">
            <v>A</v>
          </cell>
          <cell r="C356">
            <v>1</v>
          </cell>
          <cell r="D356">
            <v>2419</v>
          </cell>
          <cell r="E356" t="str">
            <v xml:space="preserve">Benfeitorias no Terminal S. J. Ribamar           </v>
          </cell>
          <cell r="F356">
            <v>2065070.18</v>
          </cell>
          <cell r="G356">
            <v>80366.149999999994</v>
          </cell>
          <cell r="H356">
            <v>0</v>
          </cell>
          <cell r="I356">
            <v>2145436.33</v>
          </cell>
        </row>
        <row r="357">
          <cell r="A357" t="str">
            <v>1.2.3.06.01.0044</v>
          </cell>
          <cell r="B357" t="str">
            <v>A</v>
          </cell>
          <cell r="C357">
            <v>1</v>
          </cell>
          <cell r="D357">
            <v>2434</v>
          </cell>
          <cell r="E357" t="str">
            <v xml:space="preserve">Benfeitorias no Terminal Cujupe                  </v>
          </cell>
          <cell r="F357">
            <v>1216045.3799999999</v>
          </cell>
          <cell r="G357">
            <v>0</v>
          </cell>
          <cell r="H357">
            <v>0</v>
          </cell>
          <cell r="I357">
            <v>1216045.3799999999</v>
          </cell>
        </row>
        <row r="358">
          <cell r="A358" t="str">
            <v>1.2.3.06.01.0045</v>
          </cell>
          <cell r="B358" t="str">
            <v>A</v>
          </cell>
          <cell r="C358">
            <v>1</v>
          </cell>
          <cell r="D358">
            <v>2440</v>
          </cell>
          <cell r="E358" t="str">
            <v xml:space="preserve">Alça Viária de Saída do Tegram                   </v>
          </cell>
          <cell r="F358">
            <v>200078.64</v>
          </cell>
          <cell r="G358">
            <v>0</v>
          </cell>
          <cell r="H358">
            <v>0</v>
          </cell>
          <cell r="I358">
            <v>200078.64</v>
          </cell>
        </row>
        <row r="359">
          <cell r="A359" t="str">
            <v>1.2.3.06.01.0046</v>
          </cell>
          <cell r="B359" t="str">
            <v>A</v>
          </cell>
          <cell r="C359">
            <v>1</v>
          </cell>
          <cell r="D359">
            <v>2458</v>
          </cell>
          <cell r="E359" t="str">
            <v xml:space="preserve">Sistema de Combate a Incêndio nos Berços         </v>
          </cell>
          <cell r="F359">
            <v>17907927.940000001</v>
          </cell>
          <cell r="G359">
            <v>16497.11</v>
          </cell>
          <cell r="H359">
            <v>0</v>
          </cell>
          <cell r="I359">
            <v>17924425.050000001</v>
          </cell>
        </row>
        <row r="360">
          <cell r="A360" t="str">
            <v>1.2.3.06.01.0047</v>
          </cell>
          <cell r="B360" t="str">
            <v>A</v>
          </cell>
          <cell r="C360">
            <v>1</v>
          </cell>
          <cell r="D360">
            <v>2551</v>
          </cell>
          <cell r="E360" t="str">
            <v xml:space="preserve">Cerca em Mourão de Concreto na Poligonal         </v>
          </cell>
          <cell r="F360">
            <v>155999.99</v>
          </cell>
          <cell r="G360">
            <v>0</v>
          </cell>
          <cell r="H360">
            <v>0</v>
          </cell>
          <cell r="I360">
            <v>155999.99</v>
          </cell>
        </row>
        <row r="361">
          <cell r="A361" t="str">
            <v>1.2.3.06.01.0048</v>
          </cell>
          <cell r="B361" t="str">
            <v>A</v>
          </cell>
          <cell r="C361">
            <v>1</v>
          </cell>
          <cell r="D361">
            <v>2568</v>
          </cell>
          <cell r="E361" t="str">
            <v xml:space="preserve">Portaria Avançada Provisória                     </v>
          </cell>
          <cell r="F361">
            <v>1583376.9</v>
          </cell>
          <cell r="G361">
            <v>0</v>
          </cell>
          <cell r="H361">
            <v>0</v>
          </cell>
          <cell r="I361">
            <v>1583376.9</v>
          </cell>
        </row>
        <row r="362">
          <cell r="A362" t="str">
            <v>1.2.3.06.01.0049</v>
          </cell>
          <cell r="B362" t="str">
            <v>A</v>
          </cell>
          <cell r="C362">
            <v>1</v>
          </cell>
          <cell r="D362">
            <v>2577</v>
          </cell>
          <cell r="E362" t="str">
            <v xml:space="preserve">Barreira de Contenção de Óleo 100 ao 108         </v>
          </cell>
          <cell r="F362">
            <v>835531.49</v>
          </cell>
          <cell r="G362">
            <v>0</v>
          </cell>
          <cell r="H362">
            <v>0</v>
          </cell>
          <cell r="I362">
            <v>835531.49</v>
          </cell>
        </row>
        <row r="363">
          <cell r="A363" t="str">
            <v>1.2.3.06.01.0050</v>
          </cell>
          <cell r="B363" t="str">
            <v>A</v>
          </cell>
          <cell r="C363">
            <v>1</v>
          </cell>
          <cell r="D363">
            <v>2593</v>
          </cell>
          <cell r="E363" t="str">
            <v xml:space="preserve">Banheiro Berço 108                               </v>
          </cell>
          <cell r="F363">
            <v>83331.41</v>
          </cell>
          <cell r="G363">
            <v>0</v>
          </cell>
          <cell r="H363">
            <v>0</v>
          </cell>
          <cell r="I363">
            <v>83331.41</v>
          </cell>
        </row>
        <row r="364">
          <cell r="A364" t="str">
            <v>1.2.3.06.01.0051</v>
          </cell>
          <cell r="B364" t="str">
            <v>A</v>
          </cell>
          <cell r="C364">
            <v>1</v>
          </cell>
          <cell r="D364">
            <v>2619</v>
          </cell>
          <cell r="E364" t="str">
            <v xml:space="preserve">Área de Inspeção de Cargas no PAN                </v>
          </cell>
          <cell r="F364">
            <v>31968.02</v>
          </cell>
          <cell r="G364">
            <v>0</v>
          </cell>
          <cell r="H364">
            <v>0</v>
          </cell>
          <cell r="I364">
            <v>31968.02</v>
          </cell>
        </row>
        <row r="365">
          <cell r="A365" t="str">
            <v>1.2.3.06.01.0052</v>
          </cell>
          <cell r="B365" t="str">
            <v>A</v>
          </cell>
          <cell r="C365">
            <v>1</v>
          </cell>
          <cell r="D365">
            <v>2624</v>
          </cell>
          <cell r="E365" t="str">
            <v xml:space="preserve">Novo Terminal de Passageiros do Cujupe           </v>
          </cell>
          <cell r="F365">
            <v>11196165.75</v>
          </cell>
          <cell r="G365">
            <v>334464.49</v>
          </cell>
          <cell r="H365">
            <v>0</v>
          </cell>
          <cell r="I365">
            <v>11530630.24</v>
          </cell>
        </row>
        <row r="366">
          <cell r="A366" t="str">
            <v>1.2.3.06.01.0053</v>
          </cell>
          <cell r="B366" t="str">
            <v>A</v>
          </cell>
          <cell r="C366">
            <v>1</v>
          </cell>
          <cell r="D366">
            <v>2641</v>
          </cell>
          <cell r="E366" t="str">
            <v xml:space="preserve">Sist. Elétrico Berço 108 - Contrapartida         </v>
          </cell>
          <cell r="F366">
            <v>381331.93</v>
          </cell>
          <cell r="G366">
            <v>0</v>
          </cell>
          <cell r="H366">
            <v>0</v>
          </cell>
          <cell r="I366">
            <v>381331.93</v>
          </cell>
        </row>
        <row r="367">
          <cell r="A367" t="str">
            <v>1.2.3.06.01.0054</v>
          </cell>
          <cell r="B367" t="str">
            <v>A</v>
          </cell>
          <cell r="C367">
            <v>1</v>
          </cell>
          <cell r="D367">
            <v>2686</v>
          </cell>
          <cell r="E367" t="str">
            <v xml:space="preserve">Pavimentação das Áreas G e H                     </v>
          </cell>
          <cell r="F367">
            <v>8938491.2200000007</v>
          </cell>
          <cell r="G367">
            <v>0</v>
          </cell>
          <cell r="H367">
            <v>0</v>
          </cell>
          <cell r="I367">
            <v>8938491.2200000007</v>
          </cell>
        </row>
        <row r="368">
          <cell r="A368" t="str">
            <v>1.2.3.06.01.0055</v>
          </cell>
          <cell r="B368" t="str">
            <v>A</v>
          </cell>
          <cell r="C368">
            <v>1</v>
          </cell>
          <cell r="D368">
            <v>2742</v>
          </cell>
          <cell r="E368" t="str">
            <v xml:space="preserve">Rampa Sul                                        </v>
          </cell>
          <cell r="F368">
            <v>715470.39</v>
          </cell>
          <cell r="G368">
            <v>478362.04</v>
          </cell>
          <cell r="H368">
            <v>0</v>
          </cell>
          <cell r="I368">
            <v>1193832.43</v>
          </cell>
        </row>
        <row r="369">
          <cell r="A369" t="str">
            <v>1.2.3.06.01.0056</v>
          </cell>
          <cell r="B369" t="str">
            <v>A</v>
          </cell>
          <cell r="C369">
            <v>1</v>
          </cell>
          <cell r="D369">
            <v>2744</v>
          </cell>
          <cell r="E369" t="str">
            <v xml:space="preserve">Subestação Receptora                             </v>
          </cell>
          <cell r="F369">
            <v>24829.98</v>
          </cell>
          <cell r="G369">
            <v>0</v>
          </cell>
          <cell r="H369">
            <v>0</v>
          </cell>
          <cell r="I369">
            <v>24829.98</v>
          </cell>
        </row>
        <row r="370">
          <cell r="A370" t="str">
            <v>1.2.3.06.01.0057</v>
          </cell>
          <cell r="B370" t="str">
            <v>A</v>
          </cell>
          <cell r="C370">
            <v>1</v>
          </cell>
          <cell r="D370">
            <v>2746</v>
          </cell>
          <cell r="E370" t="str">
            <v xml:space="preserve">Pier Flutuante                                   </v>
          </cell>
          <cell r="F370">
            <v>63873.51</v>
          </cell>
          <cell r="G370">
            <v>0</v>
          </cell>
          <cell r="H370">
            <v>0</v>
          </cell>
          <cell r="I370">
            <v>63873.51</v>
          </cell>
        </row>
        <row r="371">
          <cell r="A371" t="str">
            <v>1.2.3.06.01.0058</v>
          </cell>
          <cell r="B371" t="str">
            <v>A</v>
          </cell>
          <cell r="C371">
            <v>1</v>
          </cell>
          <cell r="D371">
            <v>2752</v>
          </cell>
          <cell r="E371" t="str">
            <v xml:space="preserve">Recuperação Estrutural e Catódica Berços         </v>
          </cell>
          <cell r="F371">
            <v>433918.01</v>
          </cell>
          <cell r="G371">
            <v>0</v>
          </cell>
          <cell r="H371">
            <v>0</v>
          </cell>
          <cell r="I371">
            <v>433918.01</v>
          </cell>
        </row>
        <row r="372">
          <cell r="A372" t="str">
            <v>1.2.3.06.01.0059</v>
          </cell>
          <cell r="B372" t="str">
            <v>A</v>
          </cell>
          <cell r="C372">
            <v>1</v>
          </cell>
          <cell r="D372">
            <v>2763</v>
          </cell>
          <cell r="E372" t="str">
            <v xml:space="preserve">Subestação da Área H                             </v>
          </cell>
          <cell r="F372">
            <v>69087.73</v>
          </cell>
          <cell r="G372">
            <v>0</v>
          </cell>
          <cell r="H372">
            <v>0</v>
          </cell>
          <cell r="I372">
            <v>69087.73</v>
          </cell>
        </row>
        <row r="373">
          <cell r="A373" t="str">
            <v>1.2.3.06.01.0060</v>
          </cell>
          <cell r="B373" t="str">
            <v>A</v>
          </cell>
          <cell r="C373">
            <v>1</v>
          </cell>
          <cell r="D373">
            <v>2808</v>
          </cell>
          <cell r="E373" t="str">
            <v xml:space="preserve">Pavimentação dos Acessos e Poligonal             </v>
          </cell>
          <cell r="F373">
            <v>1535272.82</v>
          </cell>
          <cell r="G373">
            <v>0</v>
          </cell>
          <cell r="H373">
            <v>0</v>
          </cell>
          <cell r="I373">
            <v>1535272.82</v>
          </cell>
        </row>
        <row r="374">
          <cell r="A374" t="str">
            <v>1.2.3.06.01.0061</v>
          </cell>
          <cell r="B374" t="str">
            <v>A</v>
          </cell>
          <cell r="C374">
            <v>1</v>
          </cell>
          <cell r="D374">
            <v>2861</v>
          </cell>
          <cell r="E374" t="str">
            <v xml:space="preserve">Construção do Berço 98                           </v>
          </cell>
          <cell r="F374">
            <v>1215157</v>
          </cell>
          <cell r="G374">
            <v>0</v>
          </cell>
          <cell r="H374">
            <v>0</v>
          </cell>
          <cell r="I374">
            <v>1215157</v>
          </cell>
        </row>
        <row r="375">
          <cell r="A375" t="str">
            <v>1.2.3.06.01.0062</v>
          </cell>
          <cell r="B375" t="str">
            <v>A</v>
          </cell>
          <cell r="C375">
            <v>1</v>
          </cell>
          <cell r="D375">
            <v>2910</v>
          </cell>
          <cell r="E375" t="str">
            <v xml:space="preserve">Sala Segura                                      </v>
          </cell>
          <cell r="F375">
            <v>1398960.14</v>
          </cell>
          <cell r="G375">
            <v>0</v>
          </cell>
          <cell r="H375">
            <v>0</v>
          </cell>
          <cell r="I375">
            <v>1398960.14</v>
          </cell>
        </row>
        <row r="376">
          <cell r="A376" t="str">
            <v>1.2.3.06.01.0063</v>
          </cell>
          <cell r="B376" t="str">
            <v>A</v>
          </cell>
          <cell r="C376">
            <v>1</v>
          </cell>
          <cell r="D376">
            <v>2912</v>
          </cell>
          <cell r="E376" t="str">
            <v xml:space="preserve">Sala de Armamento                                </v>
          </cell>
          <cell r="F376">
            <v>56565.95</v>
          </cell>
          <cell r="G376">
            <v>0</v>
          </cell>
          <cell r="H376">
            <v>0</v>
          </cell>
          <cell r="I376">
            <v>56565.95</v>
          </cell>
        </row>
        <row r="377">
          <cell r="A377" t="str">
            <v>1.2.3.06.01.0066</v>
          </cell>
          <cell r="B377" t="str">
            <v>A</v>
          </cell>
          <cell r="C377">
            <v>1</v>
          </cell>
          <cell r="D377">
            <v>3785</v>
          </cell>
          <cell r="E377" t="str">
            <v xml:space="preserve">Estação de Esgotamento Sanitário                 </v>
          </cell>
          <cell r="F377">
            <v>41239.019999999997</v>
          </cell>
          <cell r="G377">
            <v>0</v>
          </cell>
          <cell r="H377">
            <v>0</v>
          </cell>
          <cell r="I377">
            <v>41239.019999999997</v>
          </cell>
        </row>
        <row r="378">
          <cell r="A378" t="str">
            <v>1.2.3.06.01.0067</v>
          </cell>
          <cell r="B378" t="str">
            <v>A</v>
          </cell>
          <cell r="C378">
            <v>1</v>
          </cell>
          <cell r="D378">
            <v>3786</v>
          </cell>
          <cell r="E378" t="str">
            <v xml:space="preserve">Subestação 01                                    </v>
          </cell>
          <cell r="F378">
            <v>9719.59</v>
          </cell>
          <cell r="G378">
            <v>0</v>
          </cell>
          <cell r="H378">
            <v>0</v>
          </cell>
          <cell r="I378">
            <v>9719.59</v>
          </cell>
        </row>
        <row r="379">
          <cell r="A379" t="str">
            <v>1.2.3.06.01.0068</v>
          </cell>
          <cell r="B379" t="str">
            <v>A</v>
          </cell>
          <cell r="C379">
            <v>1</v>
          </cell>
          <cell r="D379">
            <v>3787</v>
          </cell>
          <cell r="E379" t="str">
            <v xml:space="preserve">Rampa Ponta da Espera                            </v>
          </cell>
          <cell r="F379">
            <v>13490.31</v>
          </cell>
          <cell r="G379">
            <v>0</v>
          </cell>
          <cell r="H379">
            <v>0</v>
          </cell>
          <cell r="I379">
            <v>13490.31</v>
          </cell>
        </row>
        <row r="380">
          <cell r="A380" t="str">
            <v>1.2.3.06.01.0069</v>
          </cell>
          <cell r="B380" t="str">
            <v>A</v>
          </cell>
          <cell r="C380">
            <v>1</v>
          </cell>
          <cell r="D380">
            <v>3788</v>
          </cell>
          <cell r="E380" t="str">
            <v xml:space="preserve">Rampa Cujupe                                     </v>
          </cell>
          <cell r="F380">
            <v>10575.48</v>
          </cell>
          <cell r="G380">
            <v>0</v>
          </cell>
          <cell r="H380">
            <v>0</v>
          </cell>
          <cell r="I380">
            <v>10575.48</v>
          </cell>
        </row>
        <row r="381">
          <cell r="A381" t="str">
            <v>1.2.3.06.01.0070</v>
          </cell>
          <cell r="B381" t="str">
            <v>A</v>
          </cell>
          <cell r="C381">
            <v>1</v>
          </cell>
          <cell r="D381">
            <v>3789</v>
          </cell>
          <cell r="E381" t="str">
            <v xml:space="preserve">Prédio Corpo de Bombeiro - Novo                  </v>
          </cell>
          <cell r="F381">
            <v>8328.24</v>
          </cell>
          <cell r="G381">
            <v>0</v>
          </cell>
          <cell r="H381">
            <v>0</v>
          </cell>
          <cell r="I381">
            <v>8328.24</v>
          </cell>
        </row>
        <row r="382">
          <cell r="A382" t="str">
            <v>1.2.3.06.01.0071</v>
          </cell>
          <cell r="B382" t="str">
            <v>A</v>
          </cell>
          <cell r="C382">
            <v>1</v>
          </cell>
          <cell r="D382">
            <v>3790</v>
          </cell>
          <cell r="E382" t="str">
            <v xml:space="preserve">Cais de São José de Ribamar                      </v>
          </cell>
          <cell r="F382">
            <v>24646.71</v>
          </cell>
          <cell r="G382">
            <v>0</v>
          </cell>
          <cell r="H382">
            <v>0</v>
          </cell>
          <cell r="I382">
            <v>24646.71</v>
          </cell>
        </row>
        <row r="383">
          <cell r="A383" t="str">
            <v>1.2.3.06.01.0072</v>
          </cell>
          <cell r="B383" t="str">
            <v>A</v>
          </cell>
          <cell r="C383">
            <v>1</v>
          </cell>
          <cell r="D383">
            <v>3791</v>
          </cell>
          <cell r="E383" t="str">
            <v xml:space="preserve">Subestação 02                                    </v>
          </cell>
          <cell r="F383">
            <v>9719.6</v>
          </cell>
          <cell r="G383">
            <v>0</v>
          </cell>
          <cell r="H383">
            <v>0</v>
          </cell>
          <cell r="I383">
            <v>9719.6</v>
          </cell>
        </row>
        <row r="384">
          <cell r="A384" t="str">
            <v>1.2.3.06.01.0073</v>
          </cell>
          <cell r="B384" t="str">
            <v>A</v>
          </cell>
          <cell r="C384">
            <v>1</v>
          </cell>
          <cell r="D384">
            <v>3792</v>
          </cell>
          <cell r="E384" t="str">
            <v xml:space="preserve">Subestação 03                                    </v>
          </cell>
          <cell r="F384">
            <v>9719.6</v>
          </cell>
          <cell r="G384">
            <v>0</v>
          </cell>
          <cell r="H384">
            <v>0</v>
          </cell>
          <cell r="I384">
            <v>9719.6</v>
          </cell>
        </row>
        <row r="385">
          <cell r="A385" t="str">
            <v>1.2.3.06.02</v>
          </cell>
          <cell r="B385" t="str">
            <v>S</v>
          </cell>
          <cell r="C385">
            <v>1</v>
          </cell>
          <cell r="D385">
            <v>390</v>
          </cell>
          <cell r="E385" t="str">
            <v xml:space="preserve">Convênio DNIT AQ/173/2003/00                     </v>
          </cell>
          <cell r="F385">
            <v>249089998.31</v>
          </cell>
          <cell r="G385">
            <v>0</v>
          </cell>
          <cell r="H385">
            <v>0</v>
          </cell>
          <cell r="I385">
            <v>249089998.31</v>
          </cell>
        </row>
        <row r="386">
          <cell r="A386" t="str">
            <v>1.2.3.06.02.0001</v>
          </cell>
          <cell r="B386" t="str">
            <v>S</v>
          </cell>
          <cell r="C386">
            <v>1</v>
          </cell>
          <cell r="D386">
            <v>391</v>
          </cell>
          <cell r="E386" t="str">
            <v xml:space="preserve">Obras And. Convênio DNIT AQ/173/2003/00          </v>
          </cell>
          <cell r="F386">
            <v>246909879.83000001</v>
          </cell>
          <cell r="G386">
            <v>0</v>
          </cell>
          <cell r="H386">
            <v>0</v>
          </cell>
          <cell r="I386">
            <v>246909879.83000001</v>
          </cell>
        </row>
        <row r="387">
          <cell r="A387" t="str">
            <v>1.2.3.06.02.0001.0001</v>
          </cell>
          <cell r="B387" t="str">
            <v>A</v>
          </cell>
          <cell r="C387">
            <v>1</v>
          </cell>
          <cell r="D387">
            <v>392</v>
          </cell>
          <cell r="E387" t="str">
            <v xml:space="preserve">Obras em 2004                                    </v>
          </cell>
          <cell r="F387">
            <v>3293968.98</v>
          </cell>
          <cell r="G387">
            <v>0</v>
          </cell>
          <cell r="H387">
            <v>0</v>
          </cell>
          <cell r="I387">
            <v>3293968.98</v>
          </cell>
        </row>
        <row r="388">
          <cell r="A388" t="str">
            <v>1.2.3.06.02.0001.0002</v>
          </cell>
          <cell r="B388" t="str">
            <v>A</v>
          </cell>
          <cell r="C388">
            <v>1</v>
          </cell>
          <cell r="D388">
            <v>393</v>
          </cell>
          <cell r="E388" t="str">
            <v xml:space="preserve">Sist Atrac. a Laser-DNIT AQ/173/2003/00          </v>
          </cell>
          <cell r="F388">
            <v>696131.94</v>
          </cell>
          <cell r="G388">
            <v>0</v>
          </cell>
          <cell r="H388">
            <v>0</v>
          </cell>
          <cell r="I388">
            <v>696131.94</v>
          </cell>
        </row>
        <row r="389">
          <cell r="A389" t="str">
            <v>1.2.3.06.02.0001.0003</v>
          </cell>
          <cell r="B389" t="str">
            <v>A</v>
          </cell>
          <cell r="C389">
            <v>1</v>
          </cell>
          <cell r="D389">
            <v>394</v>
          </cell>
          <cell r="E389" t="str">
            <v xml:space="preserve">Ger. Fiscal das Obras-DNIT AQ/173/2003/0         </v>
          </cell>
          <cell r="F389">
            <v>4540223.04</v>
          </cell>
          <cell r="G389">
            <v>0</v>
          </cell>
          <cell r="H389">
            <v>0</v>
          </cell>
          <cell r="I389">
            <v>4540223.04</v>
          </cell>
        </row>
        <row r="390">
          <cell r="A390" t="str">
            <v>1.2.3.06.02.0001.0004</v>
          </cell>
          <cell r="B390" t="str">
            <v>A</v>
          </cell>
          <cell r="C390">
            <v>1</v>
          </cell>
          <cell r="D390">
            <v>395</v>
          </cell>
          <cell r="E390" t="str">
            <v xml:space="preserve">Recup. Retroárea Berços 100,101,102-DNIT         </v>
          </cell>
          <cell r="F390">
            <v>76890788.829999998</v>
          </cell>
          <cell r="G390">
            <v>0</v>
          </cell>
          <cell r="H390">
            <v>0</v>
          </cell>
          <cell r="I390">
            <v>76890788.829999998</v>
          </cell>
        </row>
        <row r="391">
          <cell r="A391" t="str">
            <v>1.2.3.06.02.0001.0005</v>
          </cell>
          <cell r="B391" t="str">
            <v>A</v>
          </cell>
          <cell r="C391">
            <v>1</v>
          </cell>
          <cell r="D391">
            <v>396</v>
          </cell>
          <cell r="E391" t="str">
            <v xml:space="preserve">Const. Berço 100 e Alarg. Cais Sul-DNIT          </v>
          </cell>
          <cell r="F391">
            <v>161488767.03999999</v>
          </cell>
          <cell r="G391">
            <v>0</v>
          </cell>
          <cell r="H391">
            <v>0</v>
          </cell>
          <cell r="I391">
            <v>161488767.03999999</v>
          </cell>
        </row>
        <row r="392">
          <cell r="A392" t="str">
            <v>1.2.3.06.02.0002</v>
          </cell>
          <cell r="B392" t="str">
            <v>S</v>
          </cell>
          <cell r="C392">
            <v>1</v>
          </cell>
          <cell r="D392">
            <v>397</v>
          </cell>
          <cell r="E392" t="str">
            <v xml:space="preserve">Gastos Extraordinários DNIT AQ/173/2003          </v>
          </cell>
          <cell r="F392">
            <v>2180118.48</v>
          </cell>
          <cell r="G392">
            <v>0</v>
          </cell>
          <cell r="H392">
            <v>0</v>
          </cell>
          <cell r="I392">
            <v>2180118.48</v>
          </cell>
        </row>
        <row r="393">
          <cell r="A393" t="str">
            <v>1.2.3.06.02.0002.0001</v>
          </cell>
          <cell r="B393" t="str">
            <v>A</v>
          </cell>
          <cell r="C393">
            <v>1</v>
          </cell>
          <cell r="D393">
            <v>398</v>
          </cell>
          <cell r="E393" t="str">
            <v xml:space="preserve">CPMF DNIT                                        </v>
          </cell>
          <cell r="F393">
            <v>491711.68</v>
          </cell>
          <cell r="G393">
            <v>0</v>
          </cell>
          <cell r="H393">
            <v>0</v>
          </cell>
          <cell r="I393">
            <v>491711.68</v>
          </cell>
        </row>
        <row r="394">
          <cell r="A394" t="str">
            <v>1.2.3.06.02.0002.0002</v>
          </cell>
          <cell r="B394" t="str">
            <v>A</v>
          </cell>
          <cell r="C394">
            <v>1</v>
          </cell>
          <cell r="D394">
            <v>399</v>
          </cell>
          <cell r="E394" t="str">
            <v xml:space="preserve">IRRF DNIT                                        </v>
          </cell>
          <cell r="F394">
            <v>1688406.8</v>
          </cell>
          <cell r="G394">
            <v>0</v>
          </cell>
          <cell r="H394">
            <v>0</v>
          </cell>
          <cell r="I394">
            <v>1688406.8</v>
          </cell>
        </row>
        <row r="395">
          <cell r="A395" t="str">
            <v>1.2.3.06.03</v>
          </cell>
          <cell r="B395" t="str">
            <v>S</v>
          </cell>
          <cell r="C395">
            <v>1</v>
          </cell>
          <cell r="D395">
            <v>400</v>
          </cell>
          <cell r="E395" t="str">
            <v xml:space="preserve">Convênio DNIT AQ 00.01.0226/2004                 </v>
          </cell>
          <cell r="F395">
            <v>565838.06999999995</v>
          </cell>
          <cell r="G395">
            <v>0</v>
          </cell>
          <cell r="H395">
            <v>0</v>
          </cell>
          <cell r="I395">
            <v>565838.06999999995</v>
          </cell>
        </row>
        <row r="396">
          <cell r="A396" t="str">
            <v>1.2.3.06.03.0001</v>
          </cell>
          <cell r="B396" t="str">
            <v>S</v>
          </cell>
          <cell r="C396">
            <v>1</v>
          </cell>
          <cell r="D396">
            <v>401</v>
          </cell>
          <cell r="E396" t="str">
            <v xml:space="preserve">Obras And. Conv. DNIT AQ 00.01.0226/2004         </v>
          </cell>
          <cell r="F396">
            <v>565838.06999999995</v>
          </cell>
          <cell r="G396">
            <v>0</v>
          </cell>
          <cell r="H396">
            <v>0</v>
          </cell>
          <cell r="I396">
            <v>565838.06999999995</v>
          </cell>
        </row>
        <row r="397">
          <cell r="A397" t="str">
            <v>1.2.3.06.03.0001.0001</v>
          </cell>
          <cell r="B397" t="str">
            <v>A</v>
          </cell>
          <cell r="C397">
            <v>1</v>
          </cell>
          <cell r="D397">
            <v>402</v>
          </cell>
          <cell r="E397" t="str">
            <v xml:space="preserve">Posto VIGIAGRO - DNIT AQ 00.01.0226/2004         </v>
          </cell>
          <cell r="F397">
            <v>59094.83</v>
          </cell>
          <cell r="G397">
            <v>0</v>
          </cell>
          <cell r="H397">
            <v>0</v>
          </cell>
          <cell r="I397">
            <v>59094.83</v>
          </cell>
        </row>
        <row r="398">
          <cell r="A398" t="str">
            <v>1.2.3.06.03.0001.0002</v>
          </cell>
          <cell r="B398" t="str">
            <v>A</v>
          </cell>
          <cell r="C398">
            <v>1</v>
          </cell>
          <cell r="D398">
            <v>403</v>
          </cell>
          <cell r="E398" t="str">
            <v xml:space="preserve">Prédio Centro de Negócios - DNIT 226             </v>
          </cell>
          <cell r="F398">
            <v>506743.24</v>
          </cell>
          <cell r="G398">
            <v>0</v>
          </cell>
          <cell r="H398">
            <v>0</v>
          </cell>
          <cell r="I398">
            <v>506743.24</v>
          </cell>
        </row>
        <row r="399">
          <cell r="A399" t="str">
            <v>1.2.3.06.04</v>
          </cell>
          <cell r="B399" t="str">
            <v>S</v>
          </cell>
          <cell r="C399">
            <v>1</v>
          </cell>
          <cell r="D399">
            <v>404</v>
          </cell>
          <cell r="E399" t="str">
            <v xml:space="preserve">Convênio SEP/001/2007                            </v>
          </cell>
          <cell r="F399">
            <v>16207119.630000001</v>
          </cell>
          <cell r="G399">
            <v>0</v>
          </cell>
          <cell r="H399">
            <v>0</v>
          </cell>
          <cell r="I399">
            <v>16207119.630000001</v>
          </cell>
        </row>
        <row r="400">
          <cell r="A400" t="str">
            <v>1.2.3.06.04.0001</v>
          </cell>
          <cell r="B400" t="str">
            <v>S</v>
          </cell>
          <cell r="C400">
            <v>1</v>
          </cell>
          <cell r="D400">
            <v>405</v>
          </cell>
          <cell r="E400" t="str">
            <v xml:space="preserve">Obras And. Convênio SEP/001/2007                 </v>
          </cell>
          <cell r="F400">
            <v>14479635.83</v>
          </cell>
          <cell r="G400">
            <v>0</v>
          </cell>
          <cell r="H400">
            <v>0</v>
          </cell>
          <cell r="I400">
            <v>14479635.83</v>
          </cell>
        </row>
        <row r="401">
          <cell r="A401" t="str">
            <v>1.2.3.06.04.0001.0001</v>
          </cell>
          <cell r="B401" t="str">
            <v>A</v>
          </cell>
          <cell r="C401">
            <v>1</v>
          </cell>
          <cell r="D401">
            <v>406</v>
          </cell>
          <cell r="E401" t="str">
            <v xml:space="preserve">Dragagem Canal e Const Aterro Hidráulico         </v>
          </cell>
          <cell r="F401">
            <v>14479635.83</v>
          </cell>
          <cell r="G401">
            <v>0</v>
          </cell>
          <cell r="H401">
            <v>0</v>
          </cell>
          <cell r="I401">
            <v>14479635.83</v>
          </cell>
        </row>
        <row r="402">
          <cell r="A402" t="str">
            <v>1.2.3.06.04.0002</v>
          </cell>
          <cell r="B402" t="str">
            <v>S</v>
          </cell>
          <cell r="C402">
            <v>1</v>
          </cell>
          <cell r="D402">
            <v>407</v>
          </cell>
          <cell r="E402" t="str">
            <v xml:space="preserve">Gastos Extraordinários SEP/001/2007              </v>
          </cell>
          <cell r="F402">
            <v>1727483.8</v>
          </cell>
          <cell r="G402">
            <v>0</v>
          </cell>
          <cell r="H402">
            <v>0</v>
          </cell>
          <cell r="I402">
            <v>1727483.8</v>
          </cell>
        </row>
        <row r="403">
          <cell r="A403" t="str">
            <v>1.2.3.06.04.0002.0001</v>
          </cell>
          <cell r="B403" t="str">
            <v>A</v>
          </cell>
          <cell r="C403">
            <v>1</v>
          </cell>
          <cell r="D403">
            <v>408</v>
          </cell>
          <cell r="E403" t="str">
            <v xml:space="preserve">IRRF SEP                                         </v>
          </cell>
          <cell r="F403">
            <v>1727483.8</v>
          </cell>
          <cell r="G403">
            <v>0</v>
          </cell>
          <cell r="H403">
            <v>0</v>
          </cell>
          <cell r="I403">
            <v>1727483.8</v>
          </cell>
        </row>
        <row r="404">
          <cell r="A404" t="str">
            <v>1.2.3.06.05</v>
          </cell>
          <cell r="B404" t="str">
            <v>S</v>
          </cell>
          <cell r="C404">
            <v>1</v>
          </cell>
          <cell r="D404">
            <v>1467</v>
          </cell>
          <cell r="E404" t="str">
            <v xml:space="preserve">Termo de Compromisso SEP/012/2011                </v>
          </cell>
          <cell r="F404">
            <v>41158949.460000001</v>
          </cell>
          <cell r="G404">
            <v>0</v>
          </cell>
          <cell r="H404">
            <v>0</v>
          </cell>
          <cell r="I404">
            <v>41158949.460000001</v>
          </cell>
        </row>
        <row r="405">
          <cell r="A405" t="str">
            <v>1.2.3.06.05.0001</v>
          </cell>
          <cell r="B405" t="str">
            <v>S</v>
          </cell>
          <cell r="C405">
            <v>1</v>
          </cell>
          <cell r="D405">
            <v>1468</v>
          </cell>
          <cell r="E405" t="str">
            <v xml:space="preserve">Obras And. Termo de Comp. SEP/012/2011           </v>
          </cell>
          <cell r="F405">
            <v>40564207.960000001</v>
          </cell>
          <cell r="G405">
            <v>0</v>
          </cell>
          <cell r="H405">
            <v>0</v>
          </cell>
          <cell r="I405">
            <v>40564207.960000001</v>
          </cell>
        </row>
        <row r="406">
          <cell r="A406" t="str">
            <v>1.2.3.06.05.0001.0001</v>
          </cell>
          <cell r="B406" t="str">
            <v>A</v>
          </cell>
          <cell r="C406">
            <v>1</v>
          </cell>
          <cell r="D406">
            <v>1469</v>
          </cell>
          <cell r="E406" t="str">
            <v xml:space="preserve">Construção Berço 108 - SEP/012/2011              </v>
          </cell>
          <cell r="F406">
            <v>38237878.189999998</v>
          </cell>
          <cell r="G406">
            <v>0</v>
          </cell>
          <cell r="H406">
            <v>0</v>
          </cell>
          <cell r="I406">
            <v>38237878.189999998</v>
          </cell>
        </row>
        <row r="407">
          <cell r="A407" t="str">
            <v>1.2.3.06.05.0001.0002</v>
          </cell>
          <cell r="B407" t="str">
            <v>A</v>
          </cell>
          <cell r="C407">
            <v>1</v>
          </cell>
          <cell r="D407">
            <v>1653</v>
          </cell>
          <cell r="E407" t="str">
            <v xml:space="preserve">Ger. Fiscal. Berço 108 - SEP/012/2011            </v>
          </cell>
          <cell r="F407">
            <v>2326329.77</v>
          </cell>
          <cell r="G407">
            <v>0</v>
          </cell>
          <cell r="H407">
            <v>0</v>
          </cell>
          <cell r="I407">
            <v>2326329.77</v>
          </cell>
        </row>
        <row r="408">
          <cell r="A408" t="str">
            <v>1.2.3.06.05.0002</v>
          </cell>
          <cell r="B408" t="str">
            <v>S</v>
          </cell>
          <cell r="C408">
            <v>1</v>
          </cell>
          <cell r="D408">
            <v>1550</v>
          </cell>
          <cell r="E408" t="str">
            <v xml:space="preserve">Gastos Extraordinários TC SEP/012/2011           </v>
          </cell>
          <cell r="F408">
            <v>594741.5</v>
          </cell>
          <cell r="G408">
            <v>0</v>
          </cell>
          <cell r="H408">
            <v>0</v>
          </cell>
          <cell r="I408">
            <v>594741.5</v>
          </cell>
        </row>
        <row r="409">
          <cell r="A409" t="str">
            <v>1.2.3.06.05.0002.0001</v>
          </cell>
          <cell r="B409" t="str">
            <v>A</v>
          </cell>
          <cell r="C409">
            <v>1</v>
          </cell>
          <cell r="D409">
            <v>1551</v>
          </cell>
          <cell r="E409" t="str">
            <v xml:space="preserve">IRRF TC SEP                                      </v>
          </cell>
          <cell r="F409">
            <v>594741.5</v>
          </cell>
          <cell r="G409">
            <v>0</v>
          </cell>
          <cell r="H409">
            <v>0</v>
          </cell>
          <cell r="I409">
            <v>594741.5</v>
          </cell>
        </row>
        <row r="410">
          <cell r="A410" t="str">
            <v>1.2.3.06.06</v>
          </cell>
          <cell r="B410" t="str">
            <v>S</v>
          </cell>
          <cell r="C410">
            <v>1</v>
          </cell>
          <cell r="D410">
            <v>1956</v>
          </cell>
          <cell r="E410" t="str">
            <v xml:space="preserve">Termo de Compromisso SEP/04/2014                 </v>
          </cell>
          <cell r="F410">
            <v>30275029.75</v>
          </cell>
          <cell r="G410">
            <v>0</v>
          </cell>
          <cell r="H410">
            <v>0</v>
          </cell>
          <cell r="I410">
            <v>30275029.75</v>
          </cell>
        </row>
        <row r="411">
          <cell r="A411" t="str">
            <v>1.2.3.06.06.0001</v>
          </cell>
          <cell r="B411" t="str">
            <v>S</v>
          </cell>
          <cell r="C411">
            <v>1</v>
          </cell>
          <cell r="D411">
            <v>1957</v>
          </cell>
          <cell r="E411" t="str">
            <v xml:space="preserve">Obras And. Termo de Comp. SEP/04/2014            </v>
          </cell>
          <cell r="F411">
            <v>26943567.82</v>
          </cell>
          <cell r="G411">
            <v>0</v>
          </cell>
          <cell r="H411">
            <v>0</v>
          </cell>
          <cell r="I411">
            <v>26943567.82</v>
          </cell>
        </row>
        <row r="412">
          <cell r="A412" t="str">
            <v>1.2.3.06.06.0001.0001</v>
          </cell>
          <cell r="B412" t="str">
            <v>A</v>
          </cell>
          <cell r="C412">
            <v>1</v>
          </cell>
          <cell r="D412">
            <v>1958</v>
          </cell>
          <cell r="E412" t="str">
            <v xml:space="preserve">Construção Berço 108 - SEP/04/2014               </v>
          </cell>
          <cell r="F412">
            <v>24051626.989999998</v>
          </cell>
          <cell r="G412">
            <v>0</v>
          </cell>
          <cell r="H412">
            <v>0</v>
          </cell>
          <cell r="I412">
            <v>24051626.989999998</v>
          </cell>
        </row>
        <row r="413">
          <cell r="A413" t="str">
            <v>1.2.3.06.06.0001.0002</v>
          </cell>
          <cell r="B413" t="str">
            <v>A</v>
          </cell>
          <cell r="C413">
            <v>1</v>
          </cell>
          <cell r="D413">
            <v>1959</v>
          </cell>
          <cell r="E413" t="str">
            <v xml:space="preserve">Ger. Fiscal. Berço 108 - SEP/04/2014             </v>
          </cell>
          <cell r="F413">
            <v>1942386.71</v>
          </cell>
          <cell r="G413">
            <v>0</v>
          </cell>
          <cell r="H413">
            <v>0</v>
          </cell>
          <cell r="I413">
            <v>1942386.71</v>
          </cell>
        </row>
        <row r="414">
          <cell r="A414" t="str">
            <v>1.2.3.06.06.0001.0003</v>
          </cell>
          <cell r="B414" t="str">
            <v>A</v>
          </cell>
          <cell r="C414">
            <v>1</v>
          </cell>
          <cell r="D414">
            <v>2594</v>
          </cell>
          <cell r="E414" t="str">
            <v xml:space="preserve">Banheiro Berço 108 - SEP/04/2014                 </v>
          </cell>
          <cell r="F414">
            <v>162550.74</v>
          </cell>
          <cell r="G414">
            <v>0</v>
          </cell>
          <cell r="H414">
            <v>0</v>
          </cell>
          <cell r="I414">
            <v>162550.74</v>
          </cell>
        </row>
        <row r="415">
          <cell r="A415" t="str">
            <v>1.2.3.06.06.0001.0004</v>
          </cell>
          <cell r="B415" t="str">
            <v>A</v>
          </cell>
          <cell r="C415">
            <v>1</v>
          </cell>
          <cell r="D415">
            <v>2640</v>
          </cell>
          <cell r="E415" t="str">
            <v xml:space="preserve">Sist. Elétrico Berço 108 - SEP/04/2014           </v>
          </cell>
          <cell r="F415">
            <v>787003.38</v>
          </cell>
          <cell r="G415">
            <v>0</v>
          </cell>
          <cell r="H415">
            <v>0</v>
          </cell>
          <cell r="I415">
            <v>787003.38</v>
          </cell>
        </row>
        <row r="416">
          <cell r="A416" t="str">
            <v>1.2.3.06.06.0003</v>
          </cell>
          <cell r="B416" t="str">
            <v>S</v>
          </cell>
          <cell r="C416">
            <v>1</v>
          </cell>
          <cell r="D416">
            <v>2454</v>
          </cell>
          <cell r="E416" t="str">
            <v xml:space="preserve">Bens Móveis Termo de Comp. SEP/04/2014           </v>
          </cell>
          <cell r="F416">
            <v>3331461.93</v>
          </cell>
          <cell r="G416">
            <v>0</v>
          </cell>
          <cell r="H416">
            <v>0</v>
          </cell>
          <cell r="I416">
            <v>3331461.93</v>
          </cell>
        </row>
        <row r="417">
          <cell r="A417" t="str">
            <v>1.2.3.06.06.0003.0001</v>
          </cell>
          <cell r="B417" t="str">
            <v>A</v>
          </cell>
          <cell r="C417">
            <v>1</v>
          </cell>
          <cell r="D417">
            <v>2455</v>
          </cell>
          <cell r="E417" t="str">
            <v xml:space="preserve">Defensas Termo de Comp. SEP/04/2014              </v>
          </cell>
          <cell r="F417">
            <v>3331461.93</v>
          </cell>
          <cell r="G417">
            <v>0</v>
          </cell>
          <cell r="H417">
            <v>0</v>
          </cell>
          <cell r="I417">
            <v>3331461.93</v>
          </cell>
        </row>
        <row r="418">
          <cell r="A418" t="str">
            <v>1.2.3.08</v>
          </cell>
          <cell r="B418" t="str">
            <v>S</v>
          </cell>
          <cell r="C418">
            <v>1</v>
          </cell>
          <cell r="D418">
            <v>2611</v>
          </cell>
          <cell r="E418" t="str">
            <v xml:space="preserve">Bens Móveis em Montagem                          </v>
          </cell>
          <cell r="F418">
            <v>6846332.7800000003</v>
          </cell>
          <cell r="G418">
            <v>443834.29</v>
          </cell>
          <cell r="H418">
            <v>0</v>
          </cell>
          <cell r="I418">
            <v>7290167.0700000003</v>
          </cell>
        </row>
        <row r="419">
          <cell r="A419" t="str">
            <v>1.2.3.08.02</v>
          </cell>
          <cell r="B419" t="str">
            <v>A</v>
          </cell>
          <cell r="C419">
            <v>1</v>
          </cell>
          <cell r="D419">
            <v>2613</v>
          </cell>
          <cell r="E419" t="str">
            <v xml:space="preserve">Equipamentos de Informática em Montagem          </v>
          </cell>
          <cell r="F419">
            <v>6609871.75</v>
          </cell>
          <cell r="G419">
            <v>443834.29</v>
          </cell>
          <cell r="H419">
            <v>0</v>
          </cell>
          <cell r="I419">
            <v>7053706.04</v>
          </cell>
        </row>
        <row r="420">
          <cell r="A420" t="str">
            <v>1.2.3.08.03</v>
          </cell>
          <cell r="B420" t="str">
            <v>A</v>
          </cell>
          <cell r="C420">
            <v>1</v>
          </cell>
          <cell r="D420">
            <v>2614</v>
          </cell>
          <cell r="E420" t="str">
            <v xml:space="preserve">Máquinas e Equipamentos em Montagem              </v>
          </cell>
          <cell r="F420">
            <v>148205.74</v>
          </cell>
          <cell r="G420">
            <v>0</v>
          </cell>
          <cell r="H420">
            <v>0</v>
          </cell>
          <cell r="I420">
            <v>148205.74</v>
          </cell>
        </row>
        <row r="421">
          <cell r="A421" t="str">
            <v>1.2.3.08.05</v>
          </cell>
          <cell r="B421" t="str">
            <v>A</v>
          </cell>
          <cell r="C421">
            <v>1</v>
          </cell>
          <cell r="D421">
            <v>2616</v>
          </cell>
          <cell r="E421" t="str">
            <v xml:space="preserve">Defensas e Cabeços em Montagem                   </v>
          </cell>
          <cell r="F421">
            <v>88255.29</v>
          </cell>
          <cell r="G421">
            <v>0</v>
          </cell>
          <cell r="H421">
            <v>0</v>
          </cell>
          <cell r="I421">
            <v>88255.29</v>
          </cell>
        </row>
        <row r="422">
          <cell r="A422" t="str">
            <v>1.2.4</v>
          </cell>
          <cell r="B422" t="str">
            <v>S</v>
          </cell>
          <cell r="C422">
            <v>1</v>
          </cell>
          <cell r="D422">
            <v>409</v>
          </cell>
          <cell r="E422" t="str">
            <v xml:space="preserve">Intangível                                       </v>
          </cell>
          <cell r="F422">
            <v>23295635.690000001</v>
          </cell>
          <cell r="G422">
            <v>0</v>
          </cell>
          <cell r="H422">
            <v>0</v>
          </cell>
          <cell r="I422">
            <v>23295635.690000001</v>
          </cell>
        </row>
        <row r="423">
          <cell r="A423" t="str">
            <v>1.2.4.01</v>
          </cell>
          <cell r="B423" t="str">
            <v>S</v>
          </cell>
          <cell r="C423">
            <v>1</v>
          </cell>
          <cell r="D423">
            <v>410</v>
          </cell>
          <cell r="E423" t="str">
            <v xml:space="preserve">Implantação de Sist. de Gestão e Outros          </v>
          </cell>
          <cell r="F423">
            <v>29300153.579999998</v>
          </cell>
          <cell r="G423">
            <v>0</v>
          </cell>
          <cell r="H423">
            <v>0</v>
          </cell>
          <cell r="I423">
            <v>29300153.579999998</v>
          </cell>
        </row>
        <row r="424">
          <cell r="A424" t="str">
            <v>1.2.4.01.01</v>
          </cell>
          <cell r="B424" t="str">
            <v>A</v>
          </cell>
          <cell r="C424">
            <v>1</v>
          </cell>
          <cell r="D424">
            <v>411</v>
          </cell>
          <cell r="E424" t="str">
            <v xml:space="preserve">Instalações de Equipamentos da Operação          </v>
          </cell>
          <cell r="F424">
            <v>160249.01999999999</v>
          </cell>
          <cell r="G424">
            <v>0</v>
          </cell>
          <cell r="H424">
            <v>0</v>
          </cell>
          <cell r="I424">
            <v>160249.01999999999</v>
          </cell>
        </row>
        <row r="425">
          <cell r="A425" t="str">
            <v>1.2.4.01.02</v>
          </cell>
          <cell r="B425" t="str">
            <v>A</v>
          </cell>
          <cell r="C425">
            <v>1</v>
          </cell>
          <cell r="D425">
            <v>412</v>
          </cell>
          <cell r="E425" t="str">
            <v xml:space="preserve">Estudos e Projetos                               </v>
          </cell>
          <cell r="F425">
            <v>11750263.279999999</v>
          </cell>
          <cell r="G425">
            <v>0</v>
          </cell>
          <cell r="H425">
            <v>0</v>
          </cell>
          <cell r="I425">
            <v>11750263.279999999</v>
          </cell>
        </row>
        <row r="426">
          <cell r="A426" t="str">
            <v>1.2.4.01.03</v>
          </cell>
          <cell r="B426" t="str">
            <v>A</v>
          </cell>
          <cell r="C426">
            <v>1</v>
          </cell>
          <cell r="D426">
            <v>413</v>
          </cell>
          <cell r="E426" t="str">
            <v xml:space="preserve">Implant. do Sist. de Gestão Adm/Financ           </v>
          </cell>
          <cell r="F426">
            <v>118838.02</v>
          </cell>
          <cell r="G426">
            <v>0</v>
          </cell>
          <cell r="H426">
            <v>0</v>
          </cell>
          <cell r="I426">
            <v>118838.02</v>
          </cell>
        </row>
        <row r="427">
          <cell r="A427" t="str">
            <v>1.2.4.01.04</v>
          </cell>
          <cell r="B427" t="str">
            <v>A</v>
          </cell>
          <cell r="C427">
            <v>1</v>
          </cell>
          <cell r="D427">
            <v>414</v>
          </cell>
          <cell r="E427" t="str">
            <v xml:space="preserve">Licença de Uso                                   </v>
          </cell>
          <cell r="F427">
            <v>896214.12</v>
          </cell>
          <cell r="G427">
            <v>0</v>
          </cell>
          <cell r="H427">
            <v>0</v>
          </cell>
          <cell r="I427">
            <v>896214.12</v>
          </cell>
        </row>
        <row r="428">
          <cell r="A428" t="str">
            <v>1.2.4.01.05</v>
          </cell>
          <cell r="B428" t="str">
            <v>A</v>
          </cell>
          <cell r="C428">
            <v>1</v>
          </cell>
          <cell r="D428">
            <v>415</v>
          </cell>
          <cell r="E428" t="str">
            <v xml:space="preserve">Projetos Diversos para Nova Sede                 </v>
          </cell>
          <cell r="F428">
            <v>168210</v>
          </cell>
          <cell r="G428">
            <v>0</v>
          </cell>
          <cell r="H428">
            <v>0</v>
          </cell>
          <cell r="I428">
            <v>168210</v>
          </cell>
        </row>
        <row r="429">
          <cell r="A429" t="str">
            <v>1.2.4.01.06</v>
          </cell>
          <cell r="B429" t="str">
            <v>A</v>
          </cell>
          <cell r="C429">
            <v>1</v>
          </cell>
          <cell r="D429">
            <v>416</v>
          </cell>
          <cell r="E429" t="str">
            <v xml:space="preserve">Projeto de Ampl. do Porto do Itaquí              </v>
          </cell>
          <cell r="F429">
            <v>655537.57999999996</v>
          </cell>
          <cell r="G429">
            <v>0</v>
          </cell>
          <cell r="H429">
            <v>0</v>
          </cell>
          <cell r="I429">
            <v>655537.57999999996</v>
          </cell>
        </row>
        <row r="430">
          <cell r="A430" t="str">
            <v>1.2.4.01.07</v>
          </cell>
          <cell r="B430" t="str">
            <v>A</v>
          </cell>
          <cell r="C430">
            <v>1</v>
          </cell>
          <cell r="D430">
            <v>417</v>
          </cell>
          <cell r="E430" t="str">
            <v xml:space="preserve">Programa de Certificação                         </v>
          </cell>
          <cell r="F430">
            <v>265770</v>
          </cell>
          <cell r="G430">
            <v>0</v>
          </cell>
          <cell r="H430">
            <v>0</v>
          </cell>
          <cell r="I430">
            <v>265770</v>
          </cell>
        </row>
        <row r="431">
          <cell r="A431" t="str">
            <v>1.2.4.01.08</v>
          </cell>
          <cell r="B431" t="str">
            <v>A</v>
          </cell>
          <cell r="C431">
            <v>1</v>
          </cell>
          <cell r="D431">
            <v>418</v>
          </cell>
          <cell r="E431" t="str">
            <v xml:space="preserve">Instalações de Rede e Outros na Sede             </v>
          </cell>
          <cell r="F431">
            <v>1532344.41</v>
          </cell>
          <cell r="G431">
            <v>0</v>
          </cell>
          <cell r="H431">
            <v>0</v>
          </cell>
          <cell r="I431">
            <v>1532344.41</v>
          </cell>
        </row>
        <row r="432">
          <cell r="A432" t="str">
            <v>1.2.4.01.09</v>
          </cell>
          <cell r="B432" t="str">
            <v>A</v>
          </cell>
          <cell r="C432">
            <v>1</v>
          </cell>
          <cell r="D432">
            <v>419</v>
          </cell>
          <cell r="E432" t="str">
            <v xml:space="preserve">Implant. do Sist. - Fund. Sousandrade            </v>
          </cell>
          <cell r="F432">
            <v>1550000</v>
          </cell>
          <cell r="G432">
            <v>0</v>
          </cell>
          <cell r="H432">
            <v>0</v>
          </cell>
          <cell r="I432">
            <v>1550000</v>
          </cell>
        </row>
        <row r="433">
          <cell r="A433" t="str">
            <v>1.2.4.01.10</v>
          </cell>
          <cell r="B433" t="str">
            <v>A</v>
          </cell>
          <cell r="C433">
            <v>1</v>
          </cell>
          <cell r="D433">
            <v>420</v>
          </cell>
          <cell r="E433" t="str">
            <v xml:space="preserve">Drag. de Aprofundamento do Cais do Porto         </v>
          </cell>
          <cell r="F433">
            <v>3159930</v>
          </cell>
          <cell r="G433">
            <v>0</v>
          </cell>
          <cell r="H433">
            <v>0</v>
          </cell>
          <cell r="I433">
            <v>3159930</v>
          </cell>
        </row>
        <row r="434">
          <cell r="A434" t="str">
            <v>1.2.4.01.11</v>
          </cell>
          <cell r="B434" t="str">
            <v>A</v>
          </cell>
          <cell r="C434">
            <v>1</v>
          </cell>
          <cell r="D434">
            <v>421</v>
          </cell>
          <cell r="E434" t="str">
            <v xml:space="preserve">Melhorias Prédio Adm Codomar                     </v>
          </cell>
          <cell r="F434">
            <v>281907.7</v>
          </cell>
          <cell r="G434">
            <v>0</v>
          </cell>
          <cell r="H434">
            <v>0</v>
          </cell>
          <cell r="I434">
            <v>281907.7</v>
          </cell>
        </row>
        <row r="435">
          <cell r="A435" t="str">
            <v>1.2.4.01.12</v>
          </cell>
          <cell r="B435" t="str">
            <v>A</v>
          </cell>
          <cell r="C435">
            <v>1</v>
          </cell>
          <cell r="D435">
            <v>422</v>
          </cell>
          <cell r="E435" t="str">
            <v xml:space="preserve">Instalações na Operação                          </v>
          </cell>
          <cell r="F435">
            <v>224137.31</v>
          </cell>
          <cell r="G435">
            <v>0</v>
          </cell>
          <cell r="H435">
            <v>0</v>
          </cell>
          <cell r="I435">
            <v>224137.31</v>
          </cell>
        </row>
        <row r="436">
          <cell r="A436" t="str">
            <v>1.2.4.01.13</v>
          </cell>
          <cell r="B436" t="str">
            <v>A</v>
          </cell>
          <cell r="C436">
            <v>1</v>
          </cell>
          <cell r="D436">
            <v>423</v>
          </cell>
          <cell r="E436" t="str">
            <v xml:space="preserve">Modern.e Reimplant.Sist-Fund.Sousandrade         </v>
          </cell>
          <cell r="F436">
            <v>3000000</v>
          </cell>
          <cell r="G436">
            <v>0</v>
          </cell>
          <cell r="H436">
            <v>0</v>
          </cell>
          <cell r="I436">
            <v>3000000</v>
          </cell>
        </row>
        <row r="437">
          <cell r="A437" t="str">
            <v>1.2.4.01.14</v>
          </cell>
          <cell r="B437" t="str">
            <v>A</v>
          </cell>
          <cell r="C437">
            <v>1</v>
          </cell>
          <cell r="D437">
            <v>424</v>
          </cell>
          <cell r="E437" t="str">
            <v xml:space="preserve">Recuperações em Imóveis de Terceiros             </v>
          </cell>
          <cell r="F437">
            <v>5387272.5499999998</v>
          </cell>
          <cell r="G437">
            <v>0</v>
          </cell>
          <cell r="H437">
            <v>0</v>
          </cell>
          <cell r="I437">
            <v>5387272.5499999998</v>
          </cell>
        </row>
        <row r="438">
          <cell r="A438" t="str">
            <v>1.2.4.01.15</v>
          </cell>
          <cell r="B438" t="str">
            <v>A</v>
          </cell>
          <cell r="C438">
            <v>1</v>
          </cell>
          <cell r="D438">
            <v>425</v>
          </cell>
          <cell r="E438" t="str">
            <v xml:space="preserve">Melhoria Prédios da Emap                         </v>
          </cell>
          <cell r="F438">
            <v>149479.59</v>
          </cell>
          <cell r="G438">
            <v>0</v>
          </cell>
          <cell r="H438">
            <v>0</v>
          </cell>
          <cell r="I438">
            <v>149479.59</v>
          </cell>
        </row>
        <row r="439">
          <cell r="A439" t="str">
            <v>1.2.4.02</v>
          </cell>
          <cell r="B439" t="str">
            <v>S</v>
          </cell>
          <cell r="C439">
            <v>1</v>
          </cell>
          <cell r="D439">
            <v>1370</v>
          </cell>
          <cell r="E439" t="str">
            <v xml:space="preserve">Softwares e Direitos                             </v>
          </cell>
          <cell r="F439">
            <v>23295635.690000001</v>
          </cell>
          <cell r="G439">
            <v>0</v>
          </cell>
          <cell r="H439">
            <v>0</v>
          </cell>
          <cell r="I439">
            <v>23295635.690000001</v>
          </cell>
        </row>
        <row r="440">
          <cell r="A440" t="str">
            <v>1.2.4.02.01</v>
          </cell>
          <cell r="B440" t="str">
            <v>A</v>
          </cell>
          <cell r="C440">
            <v>1</v>
          </cell>
          <cell r="D440">
            <v>1371</v>
          </cell>
          <cell r="E440" t="str">
            <v xml:space="preserve">E-DOCS Sist. Controle Elet. de Documento         </v>
          </cell>
          <cell r="F440">
            <v>1187641.6000000001</v>
          </cell>
          <cell r="G440">
            <v>0</v>
          </cell>
          <cell r="H440">
            <v>0</v>
          </cell>
          <cell r="I440">
            <v>1187641.6000000001</v>
          </cell>
        </row>
        <row r="441">
          <cell r="A441" t="str">
            <v>1.2.4.02.02</v>
          </cell>
          <cell r="B441" t="str">
            <v>A</v>
          </cell>
          <cell r="C441">
            <v>1</v>
          </cell>
          <cell r="D441">
            <v>1372</v>
          </cell>
          <cell r="E441" t="str">
            <v xml:space="preserve">S2GPI - Sist. Gov. Ger. Portuário Integ.         </v>
          </cell>
          <cell r="F441">
            <v>13583641.640000001</v>
          </cell>
          <cell r="G441">
            <v>0</v>
          </cell>
          <cell r="H441">
            <v>0</v>
          </cell>
          <cell r="I441">
            <v>13583641.640000001</v>
          </cell>
        </row>
        <row r="442">
          <cell r="A442" t="str">
            <v>1.2.4.02.03</v>
          </cell>
          <cell r="B442" t="str">
            <v>A</v>
          </cell>
          <cell r="C442">
            <v>1</v>
          </cell>
          <cell r="D442">
            <v>1851</v>
          </cell>
          <cell r="E442" t="str">
            <v xml:space="preserve">Licenças de Uso                                  </v>
          </cell>
          <cell r="F442">
            <v>8524352.4499999993</v>
          </cell>
          <cell r="G442">
            <v>0</v>
          </cell>
          <cell r="H442">
            <v>0</v>
          </cell>
          <cell r="I442">
            <v>8524352.4499999993</v>
          </cell>
        </row>
        <row r="443">
          <cell r="A443" t="str">
            <v>1.2.4.03</v>
          </cell>
          <cell r="B443" t="str">
            <v>S</v>
          </cell>
          <cell r="C443">
            <v>1</v>
          </cell>
          <cell r="D443">
            <v>1847</v>
          </cell>
          <cell r="E443" t="str">
            <v xml:space="preserve">(-) Amortizações Acumuladas                      </v>
          </cell>
          <cell r="F443">
            <v>-29300153.579999998</v>
          </cell>
          <cell r="G443">
            <v>0</v>
          </cell>
          <cell r="H443">
            <v>0</v>
          </cell>
          <cell r="I443">
            <v>-29300153.579999998</v>
          </cell>
        </row>
        <row r="444">
          <cell r="A444" t="str">
            <v>1.2.4.03.01</v>
          </cell>
          <cell r="B444" t="str">
            <v>A</v>
          </cell>
          <cell r="C444">
            <v>1</v>
          </cell>
          <cell r="D444">
            <v>426</v>
          </cell>
          <cell r="E444" t="str">
            <v xml:space="preserve">(-) Amortizações acumuladas                      </v>
          </cell>
          <cell r="F444">
            <v>-29300153.579999998</v>
          </cell>
          <cell r="G444">
            <v>0</v>
          </cell>
          <cell r="H444">
            <v>0</v>
          </cell>
          <cell r="I444">
            <v>-29300153.579999998</v>
          </cell>
        </row>
        <row r="445">
          <cell r="A445" t="str">
            <v>1.3</v>
          </cell>
          <cell r="B445" t="str">
            <v>S</v>
          </cell>
          <cell r="C445">
            <v>1</v>
          </cell>
          <cell r="D445">
            <v>427</v>
          </cell>
          <cell r="E445" t="str">
            <v xml:space="preserve">Ativo de Compensação                             </v>
          </cell>
          <cell r="F445">
            <v>88283872.469999999</v>
          </cell>
          <cell r="G445">
            <v>0</v>
          </cell>
          <cell r="H445">
            <v>0</v>
          </cell>
          <cell r="I445">
            <v>88283872.469999999</v>
          </cell>
        </row>
        <row r="446">
          <cell r="A446" t="str">
            <v>1.3.1</v>
          </cell>
          <cell r="B446" t="str">
            <v>S</v>
          </cell>
          <cell r="C446">
            <v>1</v>
          </cell>
          <cell r="D446">
            <v>428</v>
          </cell>
          <cell r="E446" t="str">
            <v xml:space="preserve">Convênio Estado/União                            </v>
          </cell>
          <cell r="F446">
            <v>88283872.469999999</v>
          </cell>
          <cell r="G446">
            <v>0</v>
          </cell>
          <cell r="H446">
            <v>0</v>
          </cell>
          <cell r="I446">
            <v>88283872.469999999</v>
          </cell>
        </row>
        <row r="447">
          <cell r="A447" t="str">
            <v>1.3.1.02</v>
          </cell>
          <cell r="B447" t="str">
            <v>S</v>
          </cell>
          <cell r="C447">
            <v>1</v>
          </cell>
          <cell r="D447">
            <v>429</v>
          </cell>
          <cell r="E447" t="str">
            <v xml:space="preserve">Bens da Codomar                                  </v>
          </cell>
          <cell r="F447">
            <v>88283872.469999999</v>
          </cell>
          <cell r="G447">
            <v>0</v>
          </cell>
          <cell r="H447">
            <v>0</v>
          </cell>
          <cell r="I447">
            <v>88283872.469999999</v>
          </cell>
        </row>
        <row r="448">
          <cell r="A448" t="str">
            <v>1.3.1.02.01</v>
          </cell>
          <cell r="B448" t="str">
            <v>A</v>
          </cell>
          <cell r="C448">
            <v>1</v>
          </cell>
          <cell r="D448">
            <v>430</v>
          </cell>
          <cell r="E448" t="str">
            <v xml:space="preserve">Bens Móveis                                      </v>
          </cell>
          <cell r="F448">
            <v>1588934.94</v>
          </cell>
          <cell r="G448">
            <v>0</v>
          </cell>
          <cell r="H448">
            <v>0</v>
          </cell>
          <cell r="I448">
            <v>1588934.94</v>
          </cell>
        </row>
        <row r="449">
          <cell r="A449" t="str">
            <v>1.3.1.02.02</v>
          </cell>
          <cell r="B449" t="str">
            <v>A</v>
          </cell>
          <cell r="C449">
            <v>1</v>
          </cell>
          <cell r="D449">
            <v>431</v>
          </cell>
          <cell r="E449" t="str">
            <v xml:space="preserve">Bens Imóveis                                     </v>
          </cell>
          <cell r="F449">
            <v>86694937.530000001</v>
          </cell>
          <cell r="G449">
            <v>0</v>
          </cell>
          <cell r="H449">
            <v>0</v>
          </cell>
          <cell r="I449">
            <v>86694937.530000001</v>
          </cell>
        </row>
        <row r="450">
          <cell r="A450">
            <v>2</v>
          </cell>
          <cell r="B450" t="str">
            <v>S</v>
          </cell>
          <cell r="C450">
            <v>2</v>
          </cell>
          <cell r="D450">
            <v>432</v>
          </cell>
          <cell r="E450" t="str">
            <v xml:space="preserve">PASSIVO                                          </v>
          </cell>
          <cell r="F450">
            <v>-899117040.54999995</v>
          </cell>
          <cell r="G450">
            <v>479540571.44999999</v>
          </cell>
          <cell r="H450">
            <v>555753276.58000004</v>
          </cell>
          <cell r="I450">
            <v>-975329745.67999995</v>
          </cell>
        </row>
        <row r="451">
          <cell r="A451" t="str">
            <v>2.1</v>
          </cell>
          <cell r="B451" t="str">
            <v>S</v>
          </cell>
          <cell r="C451">
            <v>2</v>
          </cell>
          <cell r="D451">
            <v>433</v>
          </cell>
          <cell r="E451" t="str">
            <v xml:space="preserve">Passivo Circulante                               </v>
          </cell>
          <cell r="F451">
            <v>-51490780.880000003</v>
          </cell>
          <cell r="G451">
            <v>19444421.57</v>
          </cell>
          <cell r="H451">
            <v>19039099.550000001</v>
          </cell>
          <cell r="I451">
            <v>-51085458.859999999</v>
          </cell>
        </row>
        <row r="452">
          <cell r="A452" t="str">
            <v>2.1.1</v>
          </cell>
          <cell r="B452" t="str">
            <v>S</v>
          </cell>
          <cell r="C452">
            <v>2</v>
          </cell>
          <cell r="D452">
            <v>434</v>
          </cell>
          <cell r="E452" t="str">
            <v xml:space="preserve">Exigível a Curto Prazo                           </v>
          </cell>
          <cell r="F452">
            <v>-51490780.880000003</v>
          </cell>
          <cell r="G452">
            <v>19444421.57</v>
          </cell>
          <cell r="H452">
            <v>19039099.550000001</v>
          </cell>
          <cell r="I452">
            <v>-51085458.859999999</v>
          </cell>
        </row>
        <row r="453">
          <cell r="A453" t="str">
            <v>2.1.1.02</v>
          </cell>
          <cell r="B453" t="str">
            <v>S</v>
          </cell>
          <cell r="C453">
            <v>2</v>
          </cell>
          <cell r="D453">
            <v>437</v>
          </cell>
          <cell r="E453" t="str">
            <v xml:space="preserve">Fornecedores                                     </v>
          </cell>
          <cell r="F453">
            <v>-1321345.29</v>
          </cell>
          <cell r="G453">
            <v>6540702.5300000003</v>
          </cell>
          <cell r="H453">
            <v>6500063.75</v>
          </cell>
          <cell r="I453">
            <v>-1280706.51</v>
          </cell>
        </row>
        <row r="454">
          <cell r="A454" t="str">
            <v>2.1.1.02.01</v>
          </cell>
          <cell r="B454" t="str">
            <v>S</v>
          </cell>
          <cell r="C454">
            <v>2</v>
          </cell>
          <cell r="D454">
            <v>438</v>
          </cell>
          <cell r="E454" t="str">
            <v xml:space="preserve">Fornecedores a Pagar                             </v>
          </cell>
          <cell r="F454">
            <v>-1321345.29</v>
          </cell>
          <cell r="G454">
            <v>6540702.5300000003</v>
          </cell>
          <cell r="H454">
            <v>6500063.75</v>
          </cell>
          <cell r="I454">
            <v>-1280706.51</v>
          </cell>
        </row>
        <row r="455">
          <cell r="A455" t="str">
            <v>2.1.1.02.01.0001</v>
          </cell>
          <cell r="B455" t="str">
            <v>A</v>
          </cell>
          <cell r="C455">
            <v>2</v>
          </cell>
          <cell r="D455">
            <v>439</v>
          </cell>
          <cell r="E455" t="str">
            <v xml:space="preserve">J.Gonçalves dos Santos Filho                     </v>
          </cell>
          <cell r="F455">
            <v>0</v>
          </cell>
          <cell r="G455">
            <v>350.9</v>
          </cell>
          <cell r="H455">
            <v>350.9</v>
          </cell>
          <cell r="I455">
            <v>0</v>
          </cell>
        </row>
        <row r="456">
          <cell r="A456" t="str">
            <v>2.1.1.02.01.0007</v>
          </cell>
          <cell r="B456" t="str">
            <v>A</v>
          </cell>
          <cell r="C456">
            <v>2</v>
          </cell>
          <cell r="D456">
            <v>445</v>
          </cell>
          <cell r="E456" t="str">
            <v xml:space="preserve">Telemar - Norte Leste S/A                        </v>
          </cell>
          <cell r="F456">
            <v>0</v>
          </cell>
          <cell r="G456">
            <v>11913.06</v>
          </cell>
          <cell r="H456">
            <v>11913.06</v>
          </cell>
          <cell r="I456">
            <v>0</v>
          </cell>
        </row>
        <row r="457">
          <cell r="A457" t="str">
            <v>2.1.1.02.01.0014</v>
          </cell>
          <cell r="B457" t="str">
            <v>A</v>
          </cell>
          <cell r="C457">
            <v>2</v>
          </cell>
          <cell r="D457">
            <v>452</v>
          </cell>
          <cell r="E457" t="str">
            <v xml:space="preserve">J. F. Rocha Santos                               </v>
          </cell>
          <cell r="F457">
            <v>0</v>
          </cell>
          <cell r="G457">
            <v>2796.99</v>
          </cell>
          <cell r="H457">
            <v>3594.99</v>
          </cell>
          <cell r="I457">
            <v>-798</v>
          </cell>
        </row>
        <row r="458">
          <cell r="A458" t="str">
            <v>2.1.1.02.01.0019</v>
          </cell>
          <cell r="B458" t="str">
            <v>A</v>
          </cell>
          <cell r="C458">
            <v>2</v>
          </cell>
          <cell r="D458">
            <v>457</v>
          </cell>
          <cell r="E458" t="str">
            <v xml:space="preserve">Companhia Energética do Maranhão - CEMAR         </v>
          </cell>
          <cell r="F458">
            <v>0</v>
          </cell>
          <cell r="G458">
            <v>225578.56</v>
          </cell>
          <cell r="H458">
            <v>225578.56</v>
          </cell>
          <cell r="I458">
            <v>0</v>
          </cell>
        </row>
        <row r="459">
          <cell r="A459" t="str">
            <v>2.1.1.02.01.0027</v>
          </cell>
          <cell r="B459" t="str">
            <v>A</v>
          </cell>
          <cell r="C459">
            <v>2</v>
          </cell>
          <cell r="D459">
            <v>465</v>
          </cell>
          <cell r="E459" t="str">
            <v xml:space="preserve">Mônica Marlete Almeida e Cia Ltda                </v>
          </cell>
          <cell r="F459">
            <v>0</v>
          </cell>
          <cell r="G459">
            <v>1498.85</v>
          </cell>
          <cell r="H459">
            <v>1498.85</v>
          </cell>
          <cell r="I459">
            <v>0</v>
          </cell>
        </row>
        <row r="460">
          <cell r="A460" t="str">
            <v>2.1.1.02.01.0034</v>
          </cell>
          <cell r="B460" t="str">
            <v>A</v>
          </cell>
          <cell r="C460">
            <v>2</v>
          </cell>
          <cell r="D460">
            <v>472</v>
          </cell>
          <cell r="E460" t="str">
            <v xml:space="preserve">Intechne Tecnologia da Informação                </v>
          </cell>
          <cell r="F460">
            <v>-5410.96</v>
          </cell>
          <cell r="G460">
            <v>0</v>
          </cell>
          <cell r="H460">
            <v>0</v>
          </cell>
          <cell r="I460">
            <v>-5410.96</v>
          </cell>
        </row>
        <row r="461">
          <cell r="A461" t="str">
            <v>2.1.1.02.01.0039</v>
          </cell>
          <cell r="B461" t="str">
            <v>A</v>
          </cell>
          <cell r="C461">
            <v>2</v>
          </cell>
          <cell r="D461">
            <v>477</v>
          </cell>
          <cell r="E461" t="str">
            <v xml:space="preserve">Assoc.Bras.das Entidades Portuárias              </v>
          </cell>
          <cell r="F461">
            <v>0</v>
          </cell>
          <cell r="G461">
            <v>2800</v>
          </cell>
          <cell r="H461">
            <v>2800</v>
          </cell>
          <cell r="I461">
            <v>0</v>
          </cell>
        </row>
        <row r="462">
          <cell r="A462" t="str">
            <v>2.1.1.02.01.0060</v>
          </cell>
          <cell r="B462" t="str">
            <v>A</v>
          </cell>
          <cell r="C462">
            <v>2</v>
          </cell>
          <cell r="D462">
            <v>498</v>
          </cell>
          <cell r="E462" t="str">
            <v xml:space="preserve">Correios                                         </v>
          </cell>
          <cell r="F462">
            <v>0</v>
          </cell>
          <cell r="G462">
            <v>1752.43</v>
          </cell>
          <cell r="H462">
            <v>1752.43</v>
          </cell>
          <cell r="I462">
            <v>0</v>
          </cell>
        </row>
        <row r="463">
          <cell r="A463" t="str">
            <v>2.1.1.02.01.0066</v>
          </cell>
          <cell r="B463" t="str">
            <v>A</v>
          </cell>
          <cell r="C463">
            <v>2</v>
          </cell>
          <cell r="D463">
            <v>504</v>
          </cell>
          <cell r="E463" t="str">
            <v xml:space="preserve">Cia do Ar                                        </v>
          </cell>
          <cell r="F463">
            <v>0</v>
          </cell>
          <cell r="G463">
            <v>40969.82</v>
          </cell>
          <cell r="H463">
            <v>52669.64</v>
          </cell>
          <cell r="I463">
            <v>-11699.82</v>
          </cell>
        </row>
        <row r="464">
          <cell r="A464" t="str">
            <v>2.1.1.02.01.0075</v>
          </cell>
          <cell r="B464" t="str">
            <v>A</v>
          </cell>
          <cell r="C464">
            <v>2</v>
          </cell>
          <cell r="D464">
            <v>513</v>
          </cell>
          <cell r="E464" t="str">
            <v xml:space="preserve">Maxtec Serviços Gerais e Man. Industrial         </v>
          </cell>
          <cell r="F464">
            <v>-592944.28</v>
          </cell>
          <cell r="G464">
            <v>1200961.27</v>
          </cell>
          <cell r="H464">
            <v>930584.62</v>
          </cell>
          <cell r="I464">
            <v>-322567.63</v>
          </cell>
        </row>
        <row r="465">
          <cell r="A465" t="str">
            <v>2.1.1.02.01.0082</v>
          </cell>
          <cell r="B465" t="str">
            <v>A</v>
          </cell>
          <cell r="C465">
            <v>2</v>
          </cell>
          <cell r="D465">
            <v>520</v>
          </cell>
          <cell r="E465" t="str">
            <v xml:space="preserve">Caema                                            </v>
          </cell>
          <cell r="F465">
            <v>0</v>
          </cell>
          <cell r="G465">
            <v>112492.26</v>
          </cell>
          <cell r="H465">
            <v>112492.26</v>
          </cell>
          <cell r="I465">
            <v>0</v>
          </cell>
        </row>
        <row r="466">
          <cell r="A466" t="str">
            <v>2.1.1.02.01.0128</v>
          </cell>
          <cell r="B466" t="str">
            <v>A</v>
          </cell>
          <cell r="C466">
            <v>2</v>
          </cell>
          <cell r="D466">
            <v>566</v>
          </cell>
          <cell r="E466" t="str">
            <v xml:space="preserve">Gallotti e Advogados Associados                  </v>
          </cell>
          <cell r="F466">
            <v>0</v>
          </cell>
          <cell r="G466">
            <v>24282.94</v>
          </cell>
          <cell r="H466">
            <v>24282.94</v>
          </cell>
          <cell r="I466">
            <v>0</v>
          </cell>
        </row>
        <row r="467">
          <cell r="A467" t="str">
            <v>2.1.1.02.01.0132</v>
          </cell>
          <cell r="B467" t="str">
            <v>A</v>
          </cell>
          <cell r="C467">
            <v>2</v>
          </cell>
          <cell r="D467">
            <v>570</v>
          </cell>
          <cell r="E467" t="str">
            <v xml:space="preserve">Sebrae                                           </v>
          </cell>
          <cell r="F467">
            <v>0</v>
          </cell>
          <cell r="G467">
            <v>26125</v>
          </cell>
          <cell r="H467">
            <v>26125</v>
          </cell>
          <cell r="I467">
            <v>0</v>
          </cell>
        </row>
        <row r="468">
          <cell r="A468" t="str">
            <v>2.1.1.02.01.0144</v>
          </cell>
          <cell r="B468" t="str">
            <v>A</v>
          </cell>
          <cell r="C468">
            <v>2</v>
          </cell>
          <cell r="D468">
            <v>582</v>
          </cell>
          <cell r="E468" t="str">
            <v xml:space="preserve">DTA Engenharia Ltda                              </v>
          </cell>
          <cell r="F468">
            <v>0</v>
          </cell>
          <cell r="G468">
            <v>0</v>
          </cell>
          <cell r="H468">
            <v>61878.62</v>
          </cell>
          <cell r="I468">
            <v>-61878.62</v>
          </cell>
        </row>
        <row r="469">
          <cell r="A469" t="str">
            <v>2.1.1.02.01.0153</v>
          </cell>
          <cell r="B469" t="str">
            <v>A</v>
          </cell>
          <cell r="C469">
            <v>2</v>
          </cell>
          <cell r="D469">
            <v>591</v>
          </cell>
          <cell r="E469" t="str">
            <v xml:space="preserve">Engebras Cont. e Transportes                     </v>
          </cell>
          <cell r="F469">
            <v>0</v>
          </cell>
          <cell r="G469">
            <v>706718.78</v>
          </cell>
          <cell r="H469">
            <v>706718.78</v>
          </cell>
          <cell r="I469">
            <v>0</v>
          </cell>
        </row>
        <row r="470">
          <cell r="A470" t="str">
            <v>2.1.1.02.01.0173</v>
          </cell>
          <cell r="B470" t="str">
            <v>A</v>
          </cell>
          <cell r="C470">
            <v>2</v>
          </cell>
          <cell r="D470">
            <v>611</v>
          </cell>
          <cell r="E470" t="str">
            <v xml:space="preserve">IEL - Instituto Euvaldo Lodi                     </v>
          </cell>
          <cell r="F470">
            <v>0</v>
          </cell>
          <cell r="G470">
            <v>6141.4</v>
          </cell>
          <cell r="H470">
            <v>6141.4</v>
          </cell>
          <cell r="I470">
            <v>0</v>
          </cell>
        </row>
        <row r="471">
          <cell r="A471" t="str">
            <v>2.1.1.02.01.0189</v>
          </cell>
          <cell r="B471" t="str">
            <v>A</v>
          </cell>
          <cell r="C471">
            <v>2</v>
          </cell>
          <cell r="D471">
            <v>627</v>
          </cell>
          <cell r="E471" t="str">
            <v xml:space="preserve">Comercial Castro                                 </v>
          </cell>
          <cell r="F471">
            <v>0</v>
          </cell>
          <cell r="G471">
            <v>0</v>
          </cell>
          <cell r="H471">
            <v>2303.5</v>
          </cell>
          <cell r="I471">
            <v>-2303.5</v>
          </cell>
        </row>
        <row r="472">
          <cell r="A472" t="str">
            <v>2.1.1.02.01.0208</v>
          </cell>
          <cell r="B472" t="str">
            <v>A</v>
          </cell>
          <cell r="C472">
            <v>2</v>
          </cell>
          <cell r="D472">
            <v>646</v>
          </cell>
          <cell r="E472" t="str">
            <v xml:space="preserve">MC TEC                                           </v>
          </cell>
          <cell r="F472">
            <v>0</v>
          </cell>
          <cell r="G472">
            <v>10108.36</v>
          </cell>
          <cell r="H472">
            <v>10108.36</v>
          </cell>
          <cell r="I472">
            <v>0</v>
          </cell>
        </row>
        <row r="473">
          <cell r="A473" t="str">
            <v>2.1.1.02.01.0273</v>
          </cell>
          <cell r="B473" t="str">
            <v>A</v>
          </cell>
          <cell r="C473">
            <v>2</v>
          </cell>
          <cell r="D473">
            <v>1142</v>
          </cell>
          <cell r="E473" t="str">
            <v xml:space="preserve">COPABO Infra-Estrutura Marítima Ltda             </v>
          </cell>
          <cell r="F473">
            <v>0</v>
          </cell>
          <cell r="G473">
            <v>227997.45</v>
          </cell>
          <cell r="H473">
            <v>227997.45</v>
          </cell>
          <cell r="I473">
            <v>0</v>
          </cell>
        </row>
        <row r="474">
          <cell r="A474" t="str">
            <v>2.1.1.02.01.0277</v>
          </cell>
          <cell r="B474" t="str">
            <v>A</v>
          </cell>
          <cell r="C474">
            <v>2</v>
          </cell>
          <cell r="D474">
            <v>1155</v>
          </cell>
          <cell r="E474" t="str">
            <v xml:space="preserve">TOTVS - Maranhão                                 </v>
          </cell>
          <cell r="F474">
            <v>0</v>
          </cell>
          <cell r="G474">
            <v>0</v>
          </cell>
          <cell r="H474">
            <v>19591.41</v>
          </cell>
          <cell r="I474">
            <v>-19591.41</v>
          </cell>
        </row>
        <row r="475">
          <cell r="A475" t="str">
            <v>2.1.1.02.01.0282</v>
          </cell>
          <cell r="B475" t="str">
            <v>A</v>
          </cell>
          <cell r="C475">
            <v>2</v>
          </cell>
          <cell r="D475">
            <v>1161</v>
          </cell>
          <cell r="E475" t="str">
            <v xml:space="preserve">Hotel Luzeiros São Luís                          </v>
          </cell>
          <cell r="F475">
            <v>-987.84</v>
          </cell>
          <cell r="G475">
            <v>1404.87</v>
          </cell>
          <cell r="H475">
            <v>417.03</v>
          </cell>
          <cell r="I475">
            <v>0</v>
          </cell>
        </row>
        <row r="476">
          <cell r="A476" t="str">
            <v>2.1.1.02.01.0288</v>
          </cell>
          <cell r="B476" t="str">
            <v>A</v>
          </cell>
          <cell r="C476">
            <v>2</v>
          </cell>
          <cell r="D476">
            <v>1171</v>
          </cell>
          <cell r="E476" t="str">
            <v xml:space="preserve">Crisbel Locadora de Veículos                     </v>
          </cell>
          <cell r="F476">
            <v>0</v>
          </cell>
          <cell r="G476">
            <v>70758.5</v>
          </cell>
          <cell r="H476">
            <v>70758.5</v>
          </cell>
          <cell r="I476">
            <v>0</v>
          </cell>
        </row>
        <row r="477">
          <cell r="A477" t="str">
            <v>2.1.1.02.01.0298</v>
          </cell>
          <cell r="B477" t="str">
            <v>A</v>
          </cell>
          <cell r="C477">
            <v>2</v>
          </cell>
          <cell r="D477">
            <v>1192</v>
          </cell>
          <cell r="E477" t="str">
            <v xml:space="preserve">Disec Securyty Services                          </v>
          </cell>
          <cell r="F477">
            <v>-1761.43</v>
          </cell>
          <cell r="G477">
            <v>0</v>
          </cell>
          <cell r="H477">
            <v>0</v>
          </cell>
          <cell r="I477">
            <v>-1761.43</v>
          </cell>
        </row>
        <row r="478">
          <cell r="A478" t="str">
            <v>2.1.1.02.01.0330</v>
          </cell>
          <cell r="B478" t="str">
            <v>A</v>
          </cell>
          <cell r="C478">
            <v>2</v>
          </cell>
          <cell r="D478">
            <v>1265</v>
          </cell>
          <cell r="E478" t="str">
            <v xml:space="preserve">Cia Brasileira de Soluções e Serviços            </v>
          </cell>
          <cell r="F478">
            <v>0</v>
          </cell>
          <cell r="G478">
            <v>325878.07</v>
          </cell>
          <cell r="H478">
            <v>325878.07</v>
          </cell>
          <cell r="I478">
            <v>0</v>
          </cell>
        </row>
        <row r="479">
          <cell r="A479" t="str">
            <v>2.1.1.02.01.0332</v>
          </cell>
          <cell r="B479" t="str">
            <v>A</v>
          </cell>
          <cell r="C479">
            <v>2</v>
          </cell>
          <cell r="D479">
            <v>1267</v>
          </cell>
          <cell r="E479" t="str">
            <v xml:space="preserve">Via On Line Service Representação                </v>
          </cell>
          <cell r="F479">
            <v>0</v>
          </cell>
          <cell r="G479">
            <v>500</v>
          </cell>
          <cell r="H479">
            <v>500</v>
          </cell>
          <cell r="I479">
            <v>0</v>
          </cell>
        </row>
        <row r="480">
          <cell r="A480" t="str">
            <v>2.1.1.02.01.0348</v>
          </cell>
          <cell r="B480" t="str">
            <v>A</v>
          </cell>
          <cell r="C480">
            <v>2</v>
          </cell>
          <cell r="D480">
            <v>1296</v>
          </cell>
          <cell r="E480" t="str">
            <v xml:space="preserve">Ronny de Jesus Bastos                            </v>
          </cell>
          <cell r="F480">
            <v>-37</v>
          </cell>
          <cell r="G480">
            <v>0</v>
          </cell>
          <cell r="H480">
            <v>0</v>
          </cell>
          <cell r="I480">
            <v>-37</v>
          </cell>
        </row>
        <row r="481">
          <cell r="A481" t="str">
            <v>2.1.1.02.01.0365</v>
          </cell>
          <cell r="B481" t="str">
            <v>A</v>
          </cell>
          <cell r="C481">
            <v>2</v>
          </cell>
          <cell r="D481">
            <v>1324</v>
          </cell>
          <cell r="E481" t="str">
            <v xml:space="preserve">Unimed Seguros                                   </v>
          </cell>
          <cell r="F481">
            <v>0</v>
          </cell>
          <cell r="G481">
            <v>313142.95</v>
          </cell>
          <cell r="H481">
            <v>313142.95</v>
          </cell>
          <cell r="I481">
            <v>0</v>
          </cell>
        </row>
        <row r="482">
          <cell r="A482" t="str">
            <v>2.1.1.02.01.0384</v>
          </cell>
          <cell r="B482" t="str">
            <v>A</v>
          </cell>
          <cell r="C482">
            <v>2</v>
          </cell>
          <cell r="D482">
            <v>1354</v>
          </cell>
          <cell r="E482" t="str">
            <v xml:space="preserve">Fundação UFMA                                    </v>
          </cell>
          <cell r="F482">
            <v>0</v>
          </cell>
          <cell r="G482">
            <v>24146.74</v>
          </cell>
          <cell r="H482">
            <v>24146.74</v>
          </cell>
          <cell r="I482">
            <v>0</v>
          </cell>
        </row>
        <row r="483">
          <cell r="A483" t="str">
            <v>2.1.1.02.01.0408</v>
          </cell>
          <cell r="B483" t="str">
            <v>A</v>
          </cell>
          <cell r="C483">
            <v>2</v>
          </cell>
          <cell r="D483">
            <v>1403</v>
          </cell>
          <cell r="E483" t="str">
            <v xml:space="preserve">Iracema S. Souza - ME                            </v>
          </cell>
          <cell r="F483">
            <v>0</v>
          </cell>
          <cell r="G483">
            <v>8595.9</v>
          </cell>
          <cell r="H483">
            <v>8595.9</v>
          </cell>
          <cell r="I483">
            <v>0</v>
          </cell>
        </row>
        <row r="484">
          <cell r="A484" t="str">
            <v>2.1.1.02.01.0416</v>
          </cell>
          <cell r="B484" t="str">
            <v>A</v>
          </cell>
          <cell r="C484">
            <v>2</v>
          </cell>
          <cell r="D484">
            <v>1425</v>
          </cell>
          <cell r="E484" t="str">
            <v xml:space="preserve">ABRH - MA                                        </v>
          </cell>
          <cell r="F484">
            <v>0</v>
          </cell>
          <cell r="G484">
            <v>14250</v>
          </cell>
          <cell r="H484">
            <v>14250</v>
          </cell>
          <cell r="I484">
            <v>0</v>
          </cell>
        </row>
        <row r="485">
          <cell r="A485" t="str">
            <v>2.1.1.02.01.0419</v>
          </cell>
          <cell r="B485" t="str">
            <v>A</v>
          </cell>
          <cell r="C485">
            <v>2</v>
          </cell>
          <cell r="D485">
            <v>1431</v>
          </cell>
          <cell r="E485" t="str">
            <v xml:space="preserve">Safemed                                          </v>
          </cell>
          <cell r="F485">
            <v>0</v>
          </cell>
          <cell r="G485">
            <v>0</v>
          </cell>
          <cell r="H485">
            <v>11593.99</v>
          </cell>
          <cell r="I485">
            <v>-11593.99</v>
          </cell>
        </row>
        <row r="486">
          <cell r="A486" t="str">
            <v>2.1.1.02.01.0448</v>
          </cell>
          <cell r="B486" t="str">
            <v>A</v>
          </cell>
          <cell r="C486">
            <v>2</v>
          </cell>
          <cell r="D486">
            <v>1481</v>
          </cell>
          <cell r="E486" t="str">
            <v xml:space="preserve">Iluminar Comércio e Serviços Ltda                </v>
          </cell>
          <cell r="F486">
            <v>0</v>
          </cell>
          <cell r="G486">
            <v>30520</v>
          </cell>
          <cell r="H486">
            <v>30520</v>
          </cell>
          <cell r="I486">
            <v>0</v>
          </cell>
        </row>
        <row r="487">
          <cell r="A487" t="str">
            <v>2.1.1.02.01.0491</v>
          </cell>
          <cell r="B487" t="str">
            <v>A</v>
          </cell>
          <cell r="C487">
            <v>2</v>
          </cell>
          <cell r="D487">
            <v>1575</v>
          </cell>
          <cell r="E487" t="str">
            <v xml:space="preserve">G4 Engenharia                                    </v>
          </cell>
          <cell r="F487">
            <v>0</v>
          </cell>
          <cell r="G487">
            <v>73936.86</v>
          </cell>
          <cell r="H487">
            <v>73936.86</v>
          </cell>
          <cell r="I487">
            <v>0</v>
          </cell>
        </row>
        <row r="488">
          <cell r="A488" t="str">
            <v>2.1.1.02.01.0500</v>
          </cell>
          <cell r="B488" t="str">
            <v>A</v>
          </cell>
          <cell r="C488">
            <v>2</v>
          </cell>
          <cell r="D488">
            <v>1638</v>
          </cell>
          <cell r="E488" t="str">
            <v xml:space="preserve">BrasilCard Administradora de Cartões             </v>
          </cell>
          <cell r="F488">
            <v>0</v>
          </cell>
          <cell r="G488">
            <v>103489.99</v>
          </cell>
          <cell r="H488">
            <v>103489.99</v>
          </cell>
          <cell r="I488">
            <v>0</v>
          </cell>
        </row>
        <row r="489">
          <cell r="A489" t="str">
            <v>2.1.1.02.01.0514</v>
          </cell>
          <cell r="B489" t="str">
            <v>A</v>
          </cell>
          <cell r="C489">
            <v>2</v>
          </cell>
          <cell r="D489">
            <v>1661</v>
          </cell>
          <cell r="E489" t="str">
            <v xml:space="preserve">VCR Produções e Publicidade                      </v>
          </cell>
          <cell r="F489">
            <v>-2444.0100000000002</v>
          </cell>
          <cell r="G489">
            <v>0</v>
          </cell>
          <cell r="H489">
            <v>0</v>
          </cell>
          <cell r="I489">
            <v>-2444.0100000000002</v>
          </cell>
        </row>
        <row r="490">
          <cell r="A490" t="str">
            <v>2.1.1.02.01.0555</v>
          </cell>
          <cell r="B490" t="str">
            <v>A</v>
          </cell>
          <cell r="C490">
            <v>2</v>
          </cell>
          <cell r="D490">
            <v>1753</v>
          </cell>
          <cell r="E490" t="str">
            <v xml:space="preserve">VMI Sistemas de Segurança Ltda                   </v>
          </cell>
          <cell r="F490">
            <v>-40836</v>
          </cell>
          <cell r="G490">
            <v>40836</v>
          </cell>
          <cell r="H490">
            <v>0</v>
          </cell>
          <cell r="I490">
            <v>0</v>
          </cell>
        </row>
        <row r="491">
          <cell r="A491" t="str">
            <v>2.1.1.02.01.0562</v>
          </cell>
          <cell r="B491" t="str">
            <v>A</v>
          </cell>
          <cell r="C491">
            <v>2</v>
          </cell>
          <cell r="D491">
            <v>1779</v>
          </cell>
          <cell r="E491" t="str">
            <v xml:space="preserve">ACII - Assoc. Com. e Ind. de Imperatriz          </v>
          </cell>
          <cell r="F491">
            <v>0</v>
          </cell>
          <cell r="G491">
            <v>0</v>
          </cell>
          <cell r="H491">
            <v>25000</v>
          </cell>
          <cell r="I491">
            <v>-25000</v>
          </cell>
        </row>
        <row r="492">
          <cell r="A492" t="str">
            <v>2.1.1.02.01.0563</v>
          </cell>
          <cell r="B492" t="str">
            <v>A</v>
          </cell>
          <cell r="C492">
            <v>2</v>
          </cell>
          <cell r="D492">
            <v>1780</v>
          </cell>
          <cell r="E492" t="str">
            <v xml:space="preserve">R Q Clínica Veterinária                          </v>
          </cell>
          <cell r="F492">
            <v>-11159.18</v>
          </cell>
          <cell r="G492">
            <v>22566.13</v>
          </cell>
          <cell r="H492">
            <v>11406.95</v>
          </cell>
          <cell r="I492">
            <v>0</v>
          </cell>
        </row>
        <row r="493">
          <cell r="A493" t="str">
            <v>2.1.1.02.01.0572</v>
          </cell>
          <cell r="B493" t="str">
            <v>A</v>
          </cell>
          <cell r="C493">
            <v>2</v>
          </cell>
          <cell r="D493">
            <v>1809</v>
          </cell>
          <cell r="E493" t="str">
            <v xml:space="preserve">E. L. Comércio e Construções Ltda                </v>
          </cell>
          <cell r="F493">
            <v>-32300</v>
          </cell>
          <cell r="G493">
            <v>32300</v>
          </cell>
          <cell r="H493">
            <v>0</v>
          </cell>
          <cell r="I493">
            <v>0</v>
          </cell>
        </row>
        <row r="494">
          <cell r="A494" t="str">
            <v>2.1.1.02.01.0574</v>
          </cell>
          <cell r="B494" t="str">
            <v>A</v>
          </cell>
          <cell r="C494">
            <v>2</v>
          </cell>
          <cell r="D494">
            <v>1815</v>
          </cell>
          <cell r="E494" t="str">
            <v xml:space="preserve">Ricardo Teixeira Odontologia Integrada           </v>
          </cell>
          <cell r="F494">
            <v>-7870.12</v>
          </cell>
          <cell r="G494">
            <v>0</v>
          </cell>
          <cell r="H494">
            <v>7901.52</v>
          </cell>
          <cell r="I494">
            <v>-15771.64</v>
          </cell>
        </row>
        <row r="495">
          <cell r="A495" t="str">
            <v>2.1.1.02.01.0658</v>
          </cell>
          <cell r="B495" t="str">
            <v>A</v>
          </cell>
          <cell r="C495">
            <v>2</v>
          </cell>
          <cell r="D495">
            <v>2038</v>
          </cell>
          <cell r="E495" t="str">
            <v xml:space="preserve">Centro Elétrico                                  </v>
          </cell>
          <cell r="F495">
            <v>0</v>
          </cell>
          <cell r="G495">
            <v>1495.34</v>
          </cell>
          <cell r="H495">
            <v>1495.34</v>
          </cell>
          <cell r="I495">
            <v>0</v>
          </cell>
        </row>
        <row r="496">
          <cell r="A496" t="str">
            <v>2.1.1.02.01.0660</v>
          </cell>
          <cell r="B496" t="str">
            <v>A</v>
          </cell>
          <cell r="C496">
            <v>2</v>
          </cell>
          <cell r="D496">
            <v>2040</v>
          </cell>
          <cell r="E496" t="str">
            <v xml:space="preserve">Internacional Marítima                           </v>
          </cell>
          <cell r="F496">
            <v>-205849.51</v>
          </cell>
          <cell r="G496">
            <v>411581.73</v>
          </cell>
          <cell r="H496">
            <v>205732.22</v>
          </cell>
          <cell r="I496">
            <v>0</v>
          </cell>
        </row>
        <row r="497">
          <cell r="A497" t="str">
            <v>2.1.1.02.01.0673</v>
          </cell>
          <cell r="B497" t="str">
            <v>A</v>
          </cell>
          <cell r="C497">
            <v>2</v>
          </cell>
          <cell r="D497">
            <v>2058</v>
          </cell>
          <cell r="E497" t="str">
            <v xml:space="preserve">COIMA - Clínica Odonto. Integ. MA Ltda           </v>
          </cell>
          <cell r="F497">
            <v>-5442.56</v>
          </cell>
          <cell r="G497">
            <v>5442.56</v>
          </cell>
          <cell r="H497">
            <v>0</v>
          </cell>
          <cell r="I497">
            <v>0</v>
          </cell>
        </row>
        <row r="498">
          <cell r="A498" t="str">
            <v>2.1.1.02.01.0692</v>
          </cell>
          <cell r="B498" t="str">
            <v>A</v>
          </cell>
          <cell r="C498">
            <v>2</v>
          </cell>
          <cell r="D498">
            <v>2083</v>
          </cell>
          <cell r="E498" t="str">
            <v xml:space="preserve">Integração - Escola de Negócios Ltda             </v>
          </cell>
          <cell r="F498">
            <v>0</v>
          </cell>
          <cell r="G498">
            <v>2117.75</v>
          </cell>
          <cell r="H498">
            <v>2117.75</v>
          </cell>
          <cell r="I498">
            <v>0</v>
          </cell>
        </row>
        <row r="499">
          <cell r="A499" t="str">
            <v>2.1.1.02.01.0694</v>
          </cell>
          <cell r="B499" t="str">
            <v>A</v>
          </cell>
          <cell r="C499">
            <v>2</v>
          </cell>
          <cell r="D499">
            <v>2091</v>
          </cell>
          <cell r="E499" t="str">
            <v xml:space="preserve">F.M.B Sabóia                                     </v>
          </cell>
          <cell r="F499">
            <v>-1336</v>
          </cell>
          <cell r="G499">
            <v>1336</v>
          </cell>
          <cell r="H499">
            <v>0</v>
          </cell>
          <cell r="I499">
            <v>0</v>
          </cell>
        </row>
        <row r="500">
          <cell r="A500" t="str">
            <v>2.1.1.02.01.0725</v>
          </cell>
          <cell r="B500" t="str">
            <v>A</v>
          </cell>
          <cell r="C500">
            <v>2</v>
          </cell>
          <cell r="D500">
            <v>2151</v>
          </cell>
          <cell r="E500" t="str">
            <v xml:space="preserve">Claro S.A (Embratel)                             </v>
          </cell>
          <cell r="F500">
            <v>-1123.72</v>
          </cell>
          <cell r="G500">
            <v>22372.31</v>
          </cell>
          <cell r="H500">
            <v>21248.59</v>
          </cell>
          <cell r="I500">
            <v>0</v>
          </cell>
        </row>
        <row r="501">
          <cell r="A501" t="str">
            <v>2.1.1.02.01.0757</v>
          </cell>
          <cell r="B501" t="str">
            <v>A</v>
          </cell>
          <cell r="C501">
            <v>2</v>
          </cell>
          <cell r="D501">
            <v>2210</v>
          </cell>
          <cell r="E501" t="str">
            <v xml:space="preserve">Tribunal de Justiça                              </v>
          </cell>
          <cell r="F501">
            <v>0</v>
          </cell>
          <cell r="G501">
            <v>7643.15</v>
          </cell>
          <cell r="H501">
            <v>7643.15</v>
          </cell>
          <cell r="I501">
            <v>0</v>
          </cell>
        </row>
        <row r="502">
          <cell r="A502" t="str">
            <v>2.1.1.02.01.0759</v>
          </cell>
          <cell r="B502" t="str">
            <v>A</v>
          </cell>
          <cell r="C502">
            <v>2</v>
          </cell>
          <cell r="D502">
            <v>2218</v>
          </cell>
          <cell r="E502" t="str">
            <v xml:space="preserve">VIP - Vigilancia Privada                         </v>
          </cell>
          <cell r="F502">
            <v>0</v>
          </cell>
          <cell r="G502">
            <v>46978.41</v>
          </cell>
          <cell r="H502">
            <v>46978.41</v>
          </cell>
          <cell r="I502">
            <v>0</v>
          </cell>
        </row>
        <row r="503">
          <cell r="A503" t="str">
            <v>2.1.1.02.01.0762</v>
          </cell>
          <cell r="B503" t="str">
            <v>A</v>
          </cell>
          <cell r="C503">
            <v>2</v>
          </cell>
          <cell r="D503">
            <v>2222</v>
          </cell>
          <cell r="E503" t="str">
            <v xml:space="preserve">Previsul - Cia de Seg. Previdênia do Sul         </v>
          </cell>
          <cell r="F503">
            <v>0</v>
          </cell>
          <cell r="G503">
            <v>11955.6</v>
          </cell>
          <cell r="H503">
            <v>11955.6</v>
          </cell>
          <cell r="I503">
            <v>0</v>
          </cell>
        </row>
        <row r="504">
          <cell r="A504" t="str">
            <v>2.1.1.02.01.0768</v>
          </cell>
          <cell r="B504" t="str">
            <v>A</v>
          </cell>
          <cell r="C504">
            <v>2</v>
          </cell>
          <cell r="D504">
            <v>2242</v>
          </cell>
          <cell r="E504" t="str">
            <v xml:space="preserve">R C Travincas Ltda - ME                          </v>
          </cell>
          <cell r="F504">
            <v>0</v>
          </cell>
          <cell r="G504">
            <v>5360.39</v>
          </cell>
          <cell r="H504">
            <v>5360.39</v>
          </cell>
          <cell r="I504">
            <v>0</v>
          </cell>
        </row>
        <row r="505">
          <cell r="A505" t="str">
            <v>2.1.1.02.01.0778</v>
          </cell>
          <cell r="B505" t="str">
            <v>A</v>
          </cell>
          <cell r="C505">
            <v>2</v>
          </cell>
          <cell r="D505">
            <v>2261</v>
          </cell>
          <cell r="E505" t="str">
            <v xml:space="preserve">Restaurante Escola do Senac                      </v>
          </cell>
          <cell r="F505">
            <v>0</v>
          </cell>
          <cell r="G505">
            <v>1049</v>
          </cell>
          <cell r="H505">
            <v>1049</v>
          </cell>
          <cell r="I505">
            <v>0</v>
          </cell>
        </row>
        <row r="506">
          <cell r="A506" t="str">
            <v>2.1.1.02.01.0779</v>
          </cell>
          <cell r="B506" t="str">
            <v>A</v>
          </cell>
          <cell r="C506">
            <v>2</v>
          </cell>
          <cell r="D506">
            <v>2262</v>
          </cell>
          <cell r="E506" t="str">
            <v xml:space="preserve">Aroma &amp; Sabor                                    </v>
          </cell>
          <cell r="F506">
            <v>0</v>
          </cell>
          <cell r="G506">
            <v>26314.68</v>
          </cell>
          <cell r="H506">
            <v>26314.68</v>
          </cell>
          <cell r="I506">
            <v>0</v>
          </cell>
        </row>
        <row r="507">
          <cell r="A507" t="str">
            <v>2.1.1.02.01.0794</v>
          </cell>
          <cell r="B507" t="str">
            <v>A</v>
          </cell>
          <cell r="C507">
            <v>2</v>
          </cell>
          <cell r="D507">
            <v>2298</v>
          </cell>
          <cell r="E507" t="str">
            <v xml:space="preserve">Associação dos Livreiros do Estado do MA         </v>
          </cell>
          <cell r="F507">
            <v>-50000</v>
          </cell>
          <cell r="G507">
            <v>0</v>
          </cell>
          <cell r="H507">
            <v>0</v>
          </cell>
          <cell r="I507">
            <v>-50000</v>
          </cell>
        </row>
        <row r="508">
          <cell r="A508" t="str">
            <v>2.1.1.02.01.0801</v>
          </cell>
          <cell r="B508" t="str">
            <v>A</v>
          </cell>
          <cell r="C508">
            <v>2</v>
          </cell>
          <cell r="D508">
            <v>2310</v>
          </cell>
          <cell r="E508" t="str">
            <v xml:space="preserve">Doretto e Guimaraes Ltda                         </v>
          </cell>
          <cell r="F508">
            <v>0</v>
          </cell>
          <cell r="G508">
            <v>2151.52</v>
          </cell>
          <cell r="H508">
            <v>2151.52</v>
          </cell>
          <cell r="I508">
            <v>0</v>
          </cell>
        </row>
        <row r="509">
          <cell r="A509" t="str">
            <v>2.1.1.02.01.0816</v>
          </cell>
          <cell r="B509" t="str">
            <v>A</v>
          </cell>
          <cell r="C509">
            <v>2</v>
          </cell>
          <cell r="D509">
            <v>2341</v>
          </cell>
          <cell r="E509" t="str">
            <v xml:space="preserve">Mapfre Vera Cruz Seguradora                      </v>
          </cell>
          <cell r="F509">
            <v>-50000</v>
          </cell>
          <cell r="G509">
            <v>50000</v>
          </cell>
          <cell r="H509">
            <v>0</v>
          </cell>
          <cell r="I509">
            <v>0</v>
          </cell>
        </row>
        <row r="510">
          <cell r="A510" t="str">
            <v>2.1.1.02.01.0817</v>
          </cell>
          <cell r="B510" t="str">
            <v>A</v>
          </cell>
          <cell r="C510">
            <v>2</v>
          </cell>
          <cell r="D510">
            <v>2342</v>
          </cell>
          <cell r="E510" t="str">
            <v xml:space="preserve">Saúde Odonto                                     </v>
          </cell>
          <cell r="F510">
            <v>-1065.3900000000001</v>
          </cell>
          <cell r="G510">
            <v>0</v>
          </cell>
          <cell r="H510">
            <v>0</v>
          </cell>
          <cell r="I510">
            <v>-1065.3900000000001</v>
          </cell>
        </row>
        <row r="511">
          <cell r="A511" t="str">
            <v>2.1.1.02.01.0818</v>
          </cell>
          <cell r="B511" t="str">
            <v>A</v>
          </cell>
          <cell r="C511">
            <v>2</v>
          </cell>
          <cell r="D511">
            <v>2343</v>
          </cell>
          <cell r="E511" t="str">
            <v xml:space="preserve">BaymaTech                                        </v>
          </cell>
          <cell r="F511">
            <v>0</v>
          </cell>
          <cell r="G511">
            <v>9350</v>
          </cell>
          <cell r="H511">
            <v>9350</v>
          </cell>
          <cell r="I511">
            <v>0</v>
          </cell>
        </row>
        <row r="512">
          <cell r="A512" t="str">
            <v>2.1.1.02.01.0885</v>
          </cell>
          <cell r="B512" t="str">
            <v>A</v>
          </cell>
          <cell r="C512">
            <v>2</v>
          </cell>
          <cell r="D512">
            <v>2521</v>
          </cell>
          <cell r="E512" t="str">
            <v xml:space="preserve">M P Estrela Comércio e Serviços                  </v>
          </cell>
          <cell r="F512">
            <v>0</v>
          </cell>
          <cell r="G512">
            <v>2749.91</v>
          </cell>
          <cell r="H512">
            <v>2749.91</v>
          </cell>
          <cell r="I512">
            <v>0</v>
          </cell>
        </row>
        <row r="513">
          <cell r="A513" t="str">
            <v>2.1.1.02.01.0890</v>
          </cell>
          <cell r="B513" t="str">
            <v>A</v>
          </cell>
          <cell r="C513">
            <v>2</v>
          </cell>
          <cell r="D513">
            <v>2527</v>
          </cell>
          <cell r="E513" t="str">
            <v xml:space="preserve">Leiaute Comunicação e Propaganda Ltda            </v>
          </cell>
          <cell r="F513">
            <v>-51692.62</v>
          </cell>
          <cell r="G513">
            <v>26586.62</v>
          </cell>
          <cell r="H513">
            <v>67722.5</v>
          </cell>
          <cell r="I513">
            <v>-92828.5</v>
          </cell>
        </row>
        <row r="514">
          <cell r="A514" t="str">
            <v>2.1.1.02.01.0901</v>
          </cell>
          <cell r="B514" t="str">
            <v>A</v>
          </cell>
          <cell r="C514">
            <v>2</v>
          </cell>
          <cell r="D514">
            <v>2543</v>
          </cell>
          <cell r="E514" t="str">
            <v xml:space="preserve">Nano Automation do Brasil Ltda                   </v>
          </cell>
          <cell r="F514">
            <v>0</v>
          </cell>
          <cell r="G514">
            <v>50837.5</v>
          </cell>
          <cell r="H514">
            <v>287837.5</v>
          </cell>
          <cell r="I514">
            <v>-237000</v>
          </cell>
        </row>
        <row r="515">
          <cell r="A515" t="str">
            <v>2.1.1.02.01.0905</v>
          </cell>
          <cell r="B515" t="str">
            <v>A</v>
          </cell>
          <cell r="C515">
            <v>2</v>
          </cell>
          <cell r="D515">
            <v>2547</v>
          </cell>
          <cell r="E515" t="str">
            <v xml:space="preserve">Letícia Restaurante                              </v>
          </cell>
          <cell r="F515">
            <v>0</v>
          </cell>
          <cell r="G515">
            <v>3777.88</v>
          </cell>
          <cell r="H515">
            <v>3777.88</v>
          </cell>
          <cell r="I515">
            <v>0</v>
          </cell>
        </row>
        <row r="516">
          <cell r="A516" t="str">
            <v>2.1.1.02.01.0910</v>
          </cell>
          <cell r="B516" t="str">
            <v>A</v>
          </cell>
          <cell r="C516">
            <v>2</v>
          </cell>
          <cell r="D516">
            <v>2555</v>
          </cell>
          <cell r="E516" t="str">
            <v xml:space="preserve">UMI SAN Serv. de A. a Nav.Eng. Ltda.             </v>
          </cell>
          <cell r="F516">
            <v>0</v>
          </cell>
          <cell r="G516">
            <v>197111.22</v>
          </cell>
          <cell r="H516">
            <v>197111.22</v>
          </cell>
          <cell r="I516">
            <v>0</v>
          </cell>
        </row>
        <row r="517">
          <cell r="A517" t="str">
            <v>2.1.1.02.01.0928</v>
          </cell>
          <cell r="B517" t="str">
            <v>A</v>
          </cell>
          <cell r="C517">
            <v>2</v>
          </cell>
          <cell r="D517">
            <v>2581</v>
          </cell>
          <cell r="E517" t="str">
            <v xml:space="preserve">TOTVS S/A                                        </v>
          </cell>
          <cell r="F517">
            <v>-6060.97</v>
          </cell>
          <cell r="G517">
            <v>6060.97</v>
          </cell>
          <cell r="H517">
            <v>6060.98</v>
          </cell>
          <cell r="I517">
            <v>-6060.98</v>
          </cell>
        </row>
        <row r="518">
          <cell r="A518" t="str">
            <v>2.1.1.02.01.0933</v>
          </cell>
          <cell r="B518" t="str">
            <v>A</v>
          </cell>
          <cell r="C518">
            <v>2</v>
          </cell>
          <cell r="D518">
            <v>2597</v>
          </cell>
          <cell r="E518" t="str">
            <v xml:space="preserve">Athenas Consultoria e Informática S/A            </v>
          </cell>
          <cell r="F518">
            <v>0</v>
          </cell>
          <cell r="G518">
            <v>38950.720000000001</v>
          </cell>
          <cell r="H518">
            <v>38950.720000000001</v>
          </cell>
          <cell r="I518">
            <v>0</v>
          </cell>
        </row>
        <row r="519">
          <cell r="A519" t="str">
            <v>2.1.1.02.01.0961</v>
          </cell>
          <cell r="B519" t="str">
            <v>A</v>
          </cell>
          <cell r="C519">
            <v>2</v>
          </cell>
          <cell r="D519">
            <v>2663</v>
          </cell>
          <cell r="E519" t="str">
            <v xml:space="preserve">JB Construções e Incorporações Ltda              </v>
          </cell>
          <cell r="F519">
            <v>0</v>
          </cell>
          <cell r="G519">
            <v>159342.04</v>
          </cell>
          <cell r="H519">
            <v>159342.04</v>
          </cell>
          <cell r="I519">
            <v>0</v>
          </cell>
        </row>
        <row r="520">
          <cell r="A520" t="str">
            <v>2.1.1.02.01.0962</v>
          </cell>
          <cell r="B520" t="str">
            <v>A</v>
          </cell>
          <cell r="C520">
            <v>2</v>
          </cell>
          <cell r="D520">
            <v>2669</v>
          </cell>
          <cell r="E520" t="str">
            <v xml:space="preserve">Amorim Coutinho Engenharia e Const. Ltda         </v>
          </cell>
          <cell r="F520">
            <v>0</v>
          </cell>
          <cell r="G520">
            <v>306035.02</v>
          </cell>
          <cell r="H520">
            <v>306035.02</v>
          </cell>
          <cell r="I520">
            <v>0</v>
          </cell>
        </row>
        <row r="521">
          <cell r="A521" t="str">
            <v>2.1.1.02.01.0968</v>
          </cell>
          <cell r="B521" t="str">
            <v>A</v>
          </cell>
          <cell r="C521">
            <v>2</v>
          </cell>
          <cell r="D521">
            <v>2678</v>
          </cell>
          <cell r="E521" t="str">
            <v xml:space="preserve">Rohde Nielsen do Brasil Dragagem Ltda            </v>
          </cell>
          <cell r="F521">
            <v>0</v>
          </cell>
          <cell r="G521">
            <v>175939.33</v>
          </cell>
          <cell r="H521">
            <v>175939.33</v>
          </cell>
          <cell r="I521">
            <v>0</v>
          </cell>
        </row>
        <row r="522">
          <cell r="A522" t="str">
            <v>2.1.1.02.01.0976</v>
          </cell>
          <cell r="B522" t="str">
            <v>A</v>
          </cell>
          <cell r="C522">
            <v>2</v>
          </cell>
          <cell r="D522">
            <v>2696</v>
          </cell>
          <cell r="E522" t="str">
            <v xml:space="preserve">Oracle do Brasil Sistemas Ltda                   </v>
          </cell>
          <cell r="F522">
            <v>-22140.58</v>
          </cell>
          <cell r="G522">
            <v>44281.16</v>
          </cell>
          <cell r="H522">
            <v>22140.58</v>
          </cell>
          <cell r="I522">
            <v>0</v>
          </cell>
        </row>
        <row r="523">
          <cell r="A523" t="str">
            <v>2.1.1.02.01.0978</v>
          </cell>
          <cell r="B523" t="str">
            <v>A</v>
          </cell>
          <cell r="C523">
            <v>2</v>
          </cell>
          <cell r="D523">
            <v>2710</v>
          </cell>
          <cell r="E523" t="str">
            <v xml:space="preserve">Constrular Comércio E Serviço Ltda               </v>
          </cell>
          <cell r="F523">
            <v>0</v>
          </cell>
          <cell r="G523">
            <v>0</v>
          </cell>
          <cell r="H523">
            <v>50595.45</v>
          </cell>
          <cell r="I523">
            <v>-50595.45</v>
          </cell>
        </row>
        <row r="524">
          <cell r="A524" t="str">
            <v>2.1.1.02.01.0982</v>
          </cell>
          <cell r="B524" t="str">
            <v>A</v>
          </cell>
          <cell r="C524">
            <v>2</v>
          </cell>
          <cell r="D524">
            <v>2714</v>
          </cell>
          <cell r="E524" t="str">
            <v xml:space="preserve">CF Comér.e Sistemas Contra Incêndio Ltda         </v>
          </cell>
          <cell r="F524">
            <v>0</v>
          </cell>
          <cell r="G524">
            <v>15177.34</v>
          </cell>
          <cell r="H524">
            <v>15177.34</v>
          </cell>
          <cell r="I524">
            <v>0</v>
          </cell>
        </row>
        <row r="525">
          <cell r="A525" t="str">
            <v>2.1.1.02.01.0985</v>
          </cell>
          <cell r="B525" t="str">
            <v>A</v>
          </cell>
          <cell r="C525">
            <v>2</v>
          </cell>
          <cell r="D525">
            <v>2728</v>
          </cell>
          <cell r="E525" t="str">
            <v xml:space="preserve">Elétrica Recife                                  </v>
          </cell>
          <cell r="F525">
            <v>0</v>
          </cell>
          <cell r="G525">
            <v>584</v>
          </cell>
          <cell r="H525">
            <v>584</v>
          </cell>
          <cell r="I525">
            <v>0</v>
          </cell>
        </row>
        <row r="526">
          <cell r="A526" t="str">
            <v>2.1.1.02.01.0998</v>
          </cell>
          <cell r="B526" t="str">
            <v>A</v>
          </cell>
          <cell r="C526">
            <v>2</v>
          </cell>
          <cell r="D526">
            <v>2745</v>
          </cell>
          <cell r="E526" t="str">
            <v xml:space="preserve">Parvi Locadora Ltda                              </v>
          </cell>
          <cell r="F526">
            <v>0</v>
          </cell>
          <cell r="G526">
            <v>59975</v>
          </cell>
          <cell r="H526">
            <v>59975</v>
          </cell>
          <cell r="I526">
            <v>0</v>
          </cell>
        </row>
        <row r="527">
          <cell r="A527" t="str">
            <v>2.1.1.02.01.1007</v>
          </cell>
          <cell r="B527" t="str">
            <v>A</v>
          </cell>
          <cell r="C527">
            <v>2</v>
          </cell>
          <cell r="D527">
            <v>2759</v>
          </cell>
          <cell r="E527" t="str">
            <v xml:space="preserve">Foco Treinamentos e Serviços Ltda ME             </v>
          </cell>
          <cell r="F527">
            <v>-790</v>
          </cell>
          <cell r="G527">
            <v>0</v>
          </cell>
          <cell r="H527">
            <v>0</v>
          </cell>
          <cell r="I527">
            <v>-790</v>
          </cell>
        </row>
        <row r="528">
          <cell r="A528" t="str">
            <v>2.1.1.02.01.1032</v>
          </cell>
          <cell r="B528" t="str">
            <v>A</v>
          </cell>
          <cell r="C528">
            <v>2</v>
          </cell>
          <cell r="D528">
            <v>2799</v>
          </cell>
          <cell r="E528" t="str">
            <v xml:space="preserve">A. J. A Abitbol &amp; Cia Ltda - ME                  </v>
          </cell>
          <cell r="F528">
            <v>-15091.23</v>
          </cell>
          <cell r="G528">
            <v>15091.23</v>
          </cell>
          <cell r="H528">
            <v>0</v>
          </cell>
          <cell r="I528">
            <v>0</v>
          </cell>
        </row>
        <row r="529">
          <cell r="A529" t="str">
            <v>2.1.1.02.01.1035</v>
          </cell>
          <cell r="B529" t="str">
            <v>A</v>
          </cell>
          <cell r="C529">
            <v>2</v>
          </cell>
          <cell r="D529">
            <v>2805</v>
          </cell>
          <cell r="E529" t="str">
            <v xml:space="preserve">Seal Telecom Comércio e Serv. de Telec.          </v>
          </cell>
          <cell r="F529">
            <v>0</v>
          </cell>
          <cell r="G529">
            <v>0</v>
          </cell>
          <cell r="H529">
            <v>206834.29</v>
          </cell>
          <cell r="I529">
            <v>-206834.29</v>
          </cell>
        </row>
        <row r="530">
          <cell r="A530" t="str">
            <v>2.1.1.02.01.1038</v>
          </cell>
          <cell r="B530" t="str">
            <v>A</v>
          </cell>
          <cell r="C530">
            <v>2</v>
          </cell>
          <cell r="D530">
            <v>2814</v>
          </cell>
          <cell r="E530" t="str">
            <v xml:space="preserve">Technocopy Equip.Suprim.e Serviços Ltda          </v>
          </cell>
          <cell r="F530">
            <v>0</v>
          </cell>
          <cell r="G530">
            <v>17701.310000000001</v>
          </cell>
          <cell r="H530">
            <v>17701.310000000001</v>
          </cell>
          <cell r="I530">
            <v>0</v>
          </cell>
        </row>
        <row r="531">
          <cell r="A531" t="str">
            <v>2.1.1.02.01.1040</v>
          </cell>
          <cell r="B531" t="str">
            <v>A</v>
          </cell>
          <cell r="C531">
            <v>2</v>
          </cell>
          <cell r="D531">
            <v>2816</v>
          </cell>
          <cell r="E531" t="str">
            <v xml:space="preserve">Vitoria Serv. Gerais e Empreendimentos           </v>
          </cell>
          <cell r="F531">
            <v>-3976.7</v>
          </cell>
          <cell r="G531">
            <v>51870.95</v>
          </cell>
          <cell r="H531">
            <v>48155.5</v>
          </cell>
          <cell r="I531">
            <v>-261.25</v>
          </cell>
        </row>
        <row r="532">
          <cell r="A532" t="str">
            <v>2.1.1.02.01.1059</v>
          </cell>
          <cell r="B532" t="str">
            <v>A</v>
          </cell>
          <cell r="C532">
            <v>2</v>
          </cell>
          <cell r="D532">
            <v>2839</v>
          </cell>
          <cell r="E532" t="str">
            <v xml:space="preserve">AOVS Sistemas de Informática S.A.                </v>
          </cell>
          <cell r="F532">
            <v>0</v>
          </cell>
          <cell r="G532">
            <v>1861.65</v>
          </cell>
          <cell r="H532">
            <v>1861.65</v>
          </cell>
          <cell r="I532">
            <v>0</v>
          </cell>
        </row>
        <row r="533">
          <cell r="A533" t="str">
            <v>2.1.1.02.01.1080</v>
          </cell>
          <cell r="B533" t="str">
            <v>A</v>
          </cell>
          <cell r="C533">
            <v>2</v>
          </cell>
          <cell r="D533">
            <v>2872</v>
          </cell>
          <cell r="E533" t="str">
            <v xml:space="preserve">Monã Consultoria Ambiental Ltda EPP              </v>
          </cell>
          <cell r="F533">
            <v>-111966.25</v>
          </cell>
          <cell r="G533">
            <v>111966.25</v>
          </cell>
          <cell r="H533">
            <v>0</v>
          </cell>
          <cell r="I533">
            <v>0</v>
          </cell>
        </row>
        <row r="534">
          <cell r="A534" t="str">
            <v>2.1.1.02.01.1082</v>
          </cell>
          <cell r="B534" t="str">
            <v>A</v>
          </cell>
          <cell r="C534">
            <v>2</v>
          </cell>
          <cell r="D534">
            <v>2875</v>
          </cell>
          <cell r="E534" t="str">
            <v xml:space="preserve">Santa Maria Com. e Serviços Ltda-Me              </v>
          </cell>
          <cell r="F534">
            <v>0</v>
          </cell>
          <cell r="G534">
            <v>12454.75</v>
          </cell>
          <cell r="H534">
            <v>12454.75</v>
          </cell>
          <cell r="I534">
            <v>0</v>
          </cell>
        </row>
        <row r="535">
          <cell r="A535" t="str">
            <v>2.1.1.02.01.1101</v>
          </cell>
          <cell r="B535" t="str">
            <v>A</v>
          </cell>
          <cell r="C535">
            <v>2</v>
          </cell>
          <cell r="D535">
            <v>2905</v>
          </cell>
          <cell r="E535" t="str">
            <v xml:space="preserve">A. A. Ferreira Eireli - ME                       </v>
          </cell>
          <cell r="F535">
            <v>0</v>
          </cell>
          <cell r="G535">
            <v>3263.8</v>
          </cell>
          <cell r="H535">
            <v>3263.8</v>
          </cell>
          <cell r="I535">
            <v>0</v>
          </cell>
        </row>
        <row r="536">
          <cell r="A536" t="str">
            <v>2.1.1.02.01.1104</v>
          </cell>
          <cell r="B536" t="str">
            <v>A</v>
          </cell>
          <cell r="C536">
            <v>2</v>
          </cell>
          <cell r="D536">
            <v>2908</v>
          </cell>
          <cell r="E536" t="str">
            <v xml:space="preserve">Douglas Henrique Rodrigues                       </v>
          </cell>
          <cell r="F536">
            <v>-2252.5</v>
          </cell>
          <cell r="G536">
            <v>2252.5</v>
          </cell>
          <cell r="H536">
            <v>0</v>
          </cell>
          <cell r="I536">
            <v>0</v>
          </cell>
        </row>
        <row r="537">
          <cell r="A537" t="str">
            <v>2.1.1.02.01.1108</v>
          </cell>
          <cell r="B537" t="str">
            <v>A</v>
          </cell>
          <cell r="C537">
            <v>2</v>
          </cell>
          <cell r="D537">
            <v>2915</v>
          </cell>
          <cell r="E537" t="str">
            <v xml:space="preserve">Topázio Construções Ltda. - EPP                  </v>
          </cell>
          <cell r="F537">
            <v>0</v>
          </cell>
          <cell r="G537">
            <v>10077.290000000001</v>
          </cell>
          <cell r="H537">
            <v>32167.77</v>
          </cell>
          <cell r="I537">
            <v>-22090.48</v>
          </cell>
        </row>
        <row r="538">
          <cell r="A538" t="str">
            <v>2.1.1.02.01.1124</v>
          </cell>
          <cell r="B538" t="str">
            <v>A</v>
          </cell>
          <cell r="C538">
            <v>2</v>
          </cell>
          <cell r="D538">
            <v>2937</v>
          </cell>
          <cell r="E538" t="str">
            <v xml:space="preserve">Maranhão Ind. e Comércio de Asfaltos             </v>
          </cell>
          <cell r="F538">
            <v>0</v>
          </cell>
          <cell r="G538">
            <v>0</v>
          </cell>
          <cell r="H538">
            <v>10488</v>
          </cell>
          <cell r="I538">
            <v>-10488</v>
          </cell>
        </row>
        <row r="539">
          <cell r="A539" t="str">
            <v>2.1.1.02.01.1135</v>
          </cell>
          <cell r="B539" t="str">
            <v>A</v>
          </cell>
          <cell r="C539">
            <v>2</v>
          </cell>
          <cell r="D539">
            <v>2954</v>
          </cell>
          <cell r="E539" t="str">
            <v xml:space="preserve">L. A. Viagens e Turismo Ltda.                    </v>
          </cell>
          <cell r="F539">
            <v>0</v>
          </cell>
          <cell r="G539">
            <v>61046.57</v>
          </cell>
          <cell r="H539">
            <v>61046.57</v>
          </cell>
          <cell r="I539">
            <v>0</v>
          </cell>
        </row>
        <row r="540">
          <cell r="A540" t="str">
            <v>2.1.1.02.01.1137</v>
          </cell>
          <cell r="B540" t="str">
            <v>A</v>
          </cell>
          <cell r="C540">
            <v>2</v>
          </cell>
          <cell r="D540">
            <v>2957</v>
          </cell>
          <cell r="E540" t="str">
            <v xml:space="preserve">Nórcia Vigilância Patrimonial Eireli -ME         </v>
          </cell>
          <cell r="F540">
            <v>0</v>
          </cell>
          <cell r="G540">
            <v>354466.74</v>
          </cell>
          <cell r="H540">
            <v>354466.74</v>
          </cell>
          <cell r="I540">
            <v>0</v>
          </cell>
        </row>
        <row r="541">
          <cell r="A541" t="str">
            <v>2.1.1.02.01.1139</v>
          </cell>
          <cell r="B541" t="str">
            <v>A</v>
          </cell>
          <cell r="C541">
            <v>2</v>
          </cell>
          <cell r="D541">
            <v>2960</v>
          </cell>
          <cell r="E541" t="str">
            <v xml:space="preserve">D. J. N. Sá Rodrigues ME                         </v>
          </cell>
          <cell r="F541">
            <v>0</v>
          </cell>
          <cell r="G541">
            <v>184.52</v>
          </cell>
          <cell r="H541">
            <v>184.52</v>
          </cell>
          <cell r="I541">
            <v>0</v>
          </cell>
        </row>
        <row r="542">
          <cell r="A542" t="str">
            <v>2.1.1.02.01.1140</v>
          </cell>
          <cell r="B542" t="str">
            <v>A</v>
          </cell>
          <cell r="C542">
            <v>2</v>
          </cell>
          <cell r="D542">
            <v>2961</v>
          </cell>
          <cell r="E542" t="str">
            <v xml:space="preserve">Face Digital                                     </v>
          </cell>
          <cell r="F542">
            <v>-849.5</v>
          </cell>
          <cell r="G542">
            <v>0</v>
          </cell>
          <cell r="H542">
            <v>0</v>
          </cell>
          <cell r="I542">
            <v>-849.5</v>
          </cell>
        </row>
        <row r="543">
          <cell r="A543" t="str">
            <v>2.1.1.02.01.1144</v>
          </cell>
          <cell r="B543" t="str">
            <v>A</v>
          </cell>
          <cell r="C543">
            <v>2</v>
          </cell>
          <cell r="D543">
            <v>2971</v>
          </cell>
          <cell r="E543" t="str">
            <v xml:space="preserve">Alcon Engenharia de Sistemas Ltda                </v>
          </cell>
          <cell r="F543">
            <v>0</v>
          </cell>
          <cell r="G543">
            <v>54921.16</v>
          </cell>
          <cell r="H543">
            <v>54921.16</v>
          </cell>
          <cell r="I543">
            <v>0</v>
          </cell>
        </row>
        <row r="544">
          <cell r="A544" t="str">
            <v>2.1.1.02.01.1151</v>
          </cell>
          <cell r="B544" t="str">
            <v>A</v>
          </cell>
          <cell r="C544">
            <v>2</v>
          </cell>
          <cell r="D544">
            <v>2983</v>
          </cell>
          <cell r="E544" t="str">
            <v xml:space="preserve">MLS Papéis Eireli EPP                            </v>
          </cell>
          <cell r="F544">
            <v>0</v>
          </cell>
          <cell r="G544">
            <v>6336</v>
          </cell>
          <cell r="H544">
            <v>6336</v>
          </cell>
          <cell r="I544">
            <v>0</v>
          </cell>
        </row>
        <row r="545">
          <cell r="A545" t="str">
            <v>2.1.1.02.01.1156</v>
          </cell>
          <cell r="B545" t="str">
            <v>A</v>
          </cell>
          <cell r="C545">
            <v>2</v>
          </cell>
          <cell r="D545">
            <v>2988</v>
          </cell>
          <cell r="E545" t="str">
            <v xml:space="preserve">F &amp; M Assistência Odontológica Ltda              </v>
          </cell>
          <cell r="F545">
            <v>0</v>
          </cell>
          <cell r="G545">
            <v>2316.11</v>
          </cell>
          <cell r="H545">
            <v>2316.11</v>
          </cell>
          <cell r="I545">
            <v>0</v>
          </cell>
        </row>
        <row r="546">
          <cell r="A546" t="str">
            <v>2.1.1.02.01.1164</v>
          </cell>
          <cell r="B546" t="str">
            <v>A</v>
          </cell>
          <cell r="C546">
            <v>2</v>
          </cell>
          <cell r="D546">
            <v>3782</v>
          </cell>
          <cell r="E546" t="str">
            <v xml:space="preserve">FEESC                                            </v>
          </cell>
          <cell r="F546">
            <v>0</v>
          </cell>
          <cell r="G546">
            <v>276682.39</v>
          </cell>
          <cell r="H546">
            <v>276682.39</v>
          </cell>
          <cell r="I546">
            <v>0</v>
          </cell>
        </row>
        <row r="547">
          <cell r="A547" t="str">
            <v>2.1.1.02.01.1170</v>
          </cell>
          <cell r="B547" t="str">
            <v>A</v>
          </cell>
          <cell r="C547">
            <v>2</v>
          </cell>
          <cell r="D547">
            <v>3806</v>
          </cell>
          <cell r="E547" t="str">
            <v xml:space="preserve">Assoc. Brasileira de Ouvidores                   </v>
          </cell>
          <cell r="F547">
            <v>-1472.58</v>
          </cell>
          <cell r="G547">
            <v>1472.58</v>
          </cell>
          <cell r="H547">
            <v>0</v>
          </cell>
          <cell r="I547">
            <v>0</v>
          </cell>
        </row>
        <row r="548">
          <cell r="A548" t="str">
            <v>2.1.1.02.01.1171</v>
          </cell>
          <cell r="B548" t="str">
            <v>A</v>
          </cell>
          <cell r="C548">
            <v>2</v>
          </cell>
          <cell r="D548">
            <v>3807</v>
          </cell>
          <cell r="E548" t="str">
            <v xml:space="preserve">Maria Lúcia M Costa - ME                         </v>
          </cell>
          <cell r="F548">
            <v>-94484.36</v>
          </cell>
          <cell r="G548">
            <v>0</v>
          </cell>
          <cell r="H548">
            <v>0</v>
          </cell>
          <cell r="I548">
            <v>-94484.36</v>
          </cell>
        </row>
        <row r="549">
          <cell r="A549" t="str">
            <v>2.1.1.02.01.1172</v>
          </cell>
          <cell r="B549" t="str">
            <v>A</v>
          </cell>
          <cell r="C549">
            <v>2</v>
          </cell>
          <cell r="D549">
            <v>3809</v>
          </cell>
          <cell r="E549" t="str">
            <v xml:space="preserve">SLI MEIO AMBIENTE E INFRAESTRUTURA Ltda          </v>
          </cell>
          <cell r="F549">
            <v>0</v>
          </cell>
          <cell r="G549">
            <v>166474.26999999999</v>
          </cell>
          <cell r="H549">
            <v>166474.26999999999</v>
          </cell>
          <cell r="I549">
            <v>0</v>
          </cell>
        </row>
        <row r="550">
          <cell r="A550" t="str">
            <v>2.1.1.02.01.1173</v>
          </cell>
          <cell r="B550" t="str">
            <v>A</v>
          </cell>
          <cell r="C550">
            <v>2</v>
          </cell>
          <cell r="D550">
            <v>3810</v>
          </cell>
          <cell r="E550" t="str">
            <v xml:space="preserve">Bauhaus do Brasil Ltda                           </v>
          </cell>
          <cell r="F550">
            <v>0</v>
          </cell>
          <cell r="G550">
            <v>10833.33</v>
          </cell>
          <cell r="H550">
            <v>10833.33</v>
          </cell>
          <cell r="I550">
            <v>0</v>
          </cell>
        </row>
        <row r="551">
          <cell r="A551" t="str">
            <v>2.1.1.02.01.1174</v>
          </cell>
          <cell r="B551" t="str">
            <v>A</v>
          </cell>
          <cell r="C551">
            <v>2</v>
          </cell>
          <cell r="D551">
            <v>3811</v>
          </cell>
          <cell r="E551" t="str">
            <v xml:space="preserve">Elevate Global Consultoria                       </v>
          </cell>
          <cell r="F551">
            <v>0</v>
          </cell>
          <cell r="G551">
            <v>2758</v>
          </cell>
          <cell r="H551">
            <v>2758</v>
          </cell>
          <cell r="I551">
            <v>0</v>
          </cell>
        </row>
        <row r="552">
          <cell r="A552" t="str">
            <v>2.1.1.02.01.1175</v>
          </cell>
          <cell r="B552" t="str">
            <v>A</v>
          </cell>
          <cell r="C552">
            <v>2</v>
          </cell>
          <cell r="D552">
            <v>3819</v>
          </cell>
          <cell r="E552" t="str">
            <v xml:space="preserve">Estok Comércio e Representações S.A              </v>
          </cell>
          <cell r="F552">
            <v>0</v>
          </cell>
          <cell r="G552">
            <v>59.9</v>
          </cell>
          <cell r="H552">
            <v>59.9</v>
          </cell>
          <cell r="I552">
            <v>0</v>
          </cell>
        </row>
        <row r="553">
          <cell r="A553" t="str">
            <v>2.1.1.02.01.1176</v>
          </cell>
          <cell r="B553" t="str">
            <v>A</v>
          </cell>
          <cell r="C553">
            <v>2</v>
          </cell>
          <cell r="D553">
            <v>3821</v>
          </cell>
          <cell r="E553" t="str">
            <v xml:space="preserve">Obriens do Brasil Cons. Emer. e M. Amb.          </v>
          </cell>
          <cell r="F553">
            <v>0</v>
          </cell>
          <cell r="G553">
            <v>0</v>
          </cell>
          <cell r="H553">
            <v>2526.04</v>
          </cell>
          <cell r="I553">
            <v>-2526.04</v>
          </cell>
        </row>
        <row r="554">
          <cell r="A554" t="str">
            <v>2.1.1.02.01.1177</v>
          </cell>
          <cell r="B554" t="str">
            <v>A</v>
          </cell>
          <cell r="C554">
            <v>2</v>
          </cell>
          <cell r="D554">
            <v>3822</v>
          </cell>
          <cell r="E554" t="str">
            <v xml:space="preserve">Ecoresponse Eireli EPP                           </v>
          </cell>
          <cell r="F554">
            <v>0</v>
          </cell>
          <cell r="G554">
            <v>0</v>
          </cell>
          <cell r="H554">
            <v>23974.26</v>
          </cell>
          <cell r="I554">
            <v>-23974.26</v>
          </cell>
        </row>
        <row r="555">
          <cell r="A555" t="str">
            <v>2.1.1.02.01.1178</v>
          </cell>
          <cell r="B555" t="str">
            <v>A</v>
          </cell>
          <cell r="C555">
            <v>2</v>
          </cell>
          <cell r="D555">
            <v>3823</v>
          </cell>
          <cell r="E555" t="str">
            <v xml:space="preserve">PNUD - Prog das Nações Unidas                    </v>
          </cell>
          <cell r="F555">
            <v>0</v>
          </cell>
          <cell r="G555">
            <v>19240</v>
          </cell>
          <cell r="H555">
            <v>19240</v>
          </cell>
          <cell r="I555">
            <v>0</v>
          </cell>
        </row>
        <row r="556">
          <cell r="A556" t="str">
            <v>2.1.1.03</v>
          </cell>
          <cell r="B556" t="str">
            <v>S</v>
          </cell>
          <cell r="C556">
            <v>2</v>
          </cell>
          <cell r="D556">
            <v>654</v>
          </cell>
          <cell r="E556" t="str">
            <v xml:space="preserve">Tributos e Contribuições a Pagar                 </v>
          </cell>
          <cell r="F556">
            <v>-2904736.59</v>
          </cell>
          <cell r="G556">
            <v>3581244.42</v>
          </cell>
          <cell r="H556">
            <v>2421822.77</v>
          </cell>
          <cell r="I556">
            <v>-1745314.94</v>
          </cell>
        </row>
        <row r="557">
          <cell r="A557" t="str">
            <v>2.1.1.03.01</v>
          </cell>
          <cell r="B557" t="str">
            <v>A</v>
          </cell>
          <cell r="C557">
            <v>2</v>
          </cell>
          <cell r="D557">
            <v>655</v>
          </cell>
          <cell r="E557" t="str">
            <v xml:space="preserve">PIS/PASEP                                        </v>
          </cell>
          <cell r="F557">
            <v>-279549.38</v>
          </cell>
          <cell r="G557">
            <v>354228.27</v>
          </cell>
          <cell r="H557">
            <v>265102.69</v>
          </cell>
          <cell r="I557">
            <v>-190423.8</v>
          </cell>
        </row>
        <row r="558">
          <cell r="A558" t="str">
            <v>2.1.1.03.02</v>
          </cell>
          <cell r="B558" t="str">
            <v>A</v>
          </cell>
          <cell r="C558">
            <v>2</v>
          </cell>
          <cell r="D558">
            <v>656</v>
          </cell>
          <cell r="E558" t="str">
            <v xml:space="preserve">COFINS                                           </v>
          </cell>
          <cell r="F558">
            <v>-1294751.44</v>
          </cell>
          <cell r="G558">
            <v>1638871.84</v>
          </cell>
          <cell r="H558">
            <v>1221794.68</v>
          </cell>
          <cell r="I558">
            <v>-877674.28</v>
          </cell>
        </row>
        <row r="559">
          <cell r="A559" t="str">
            <v>2.1.1.03.03</v>
          </cell>
          <cell r="B559" t="str">
            <v>A</v>
          </cell>
          <cell r="C559">
            <v>2</v>
          </cell>
          <cell r="D559">
            <v>657</v>
          </cell>
          <cell r="E559" t="str">
            <v xml:space="preserve">ISS Próprio                                      </v>
          </cell>
          <cell r="F559">
            <v>-402704.35</v>
          </cell>
          <cell r="G559">
            <v>402704.35</v>
          </cell>
          <cell r="H559">
            <v>312015.64</v>
          </cell>
          <cell r="I559">
            <v>-312015.64</v>
          </cell>
        </row>
        <row r="560">
          <cell r="A560" t="str">
            <v>2.1.1.03.04</v>
          </cell>
          <cell r="B560" t="str">
            <v>A</v>
          </cell>
          <cell r="C560">
            <v>2</v>
          </cell>
          <cell r="D560">
            <v>658</v>
          </cell>
          <cell r="E560" t="str">
            <v xml:space="preserve">IRPJ                                             </v>
          </cell>
          <cell r="F560">
            <v>0</v>
          </cell>
          <cell r="G560">
            <v>277464.63</v>
          </cell>
          <cell r="H560">
            <v>277464.63</v>
          </cell>
          <cell r="I560">
            <v>0</v>
          </cell>
        </row>
        <row r="561">
          <cell r="A561" t="str">
            <v>2.1.1.03.05</v>
          </cell>
          <cell r="B561" t="str">
            <v>A</v>
          </cell>
          <cell r="C561">
            <v>2</v>
          </cell>
          <cell r="D561">
            <v>659</v>
          </cell>
          <cell r="E561" t="str">
            <v xml:space="preserve">CSLL                                             </v>
          </cell>
          <cell r="F561">
            <v>-655483.57999999996</v>
          </cell>
          <cell r="G561">
            <v>679106.27</v>
          </cell>
          <cell r="H561">
            <v>160862.75</v>
          </cell>
          <cell r="I561">
            <v>-137240.06</v>
          </cell>
        </row>
        <row r="562">
          <cell r="A562" t="str">
            <v>2.1.1.03.06</v>
          </cell>
          <cell r="B562" t="str">
            <v>A</v>
          </cell>
          <cell r="C562">
            <v>2</v>
          </cell>
          <cell r="D562">
            <v>660</v>
          </cell>
          <cell r="E562" t="str">
            <v xml:space="preserve">ISS  Contribuinte Substituto                     </v>
          </cell>
          <cell r="F562">
            <v>-272247.84000000003</v>
          </cell>
          <cell r="G562">
            <v>228869.06</v>
          </cell>
          <cell r="H562">
            <v>184582.38</v>
          </cell>
          <cell r="I562">
            <v>-227961.16</v>
          </cell>
        </row>
        <row r="563">
          <cell r="A563" t="str">
            <v>2.1.1.04</v>
          </cell>
          <cell r="B563" t="str">
            <v>S</v>
          </cell>
          <cell r="C563">
            <v>2</v>
          </cell>
          <cell r="D563">
            <v>1905</v>
          </cell>
          <cell r="E563" t="str">
            <v xml:space="preserve">Salários a Pagar                                 </v>
          </cell>
          <cell r="F563">
            <v>0</v>
          </cell>
          <cell r="G563">
            <v>935568.47</v>
          </cell>
          <cell r="H563">
            <v>935568.47</v>
          </cell>
          <cell r="I563">
            <v>0</v>
          </cell>
        </row>
        <row r="564">
          <cell r="A564" t="str">
            <v>2.1.1.04.01</v>
          </cell>
          <cell r="B564" t="str">
            <v>A</v>
          </cell>
          <cell r="C564">
            <v>2</v>
          </cell>
          <cell r="D564">
            <v>662</v>
          </cell>
          <cell r="E564" t="str">
            <v xml:space="preserve">Salários a Pagar                                 </v>
          </cell>
          <cell r="F564">
            <v>0</v>
          </cell>
          <cell r="G564">
            <v>935568.47</v>
          </cell>
          <cell r="H564">
            <v>935568.47</v>
          </cell>
          <cell r="I564">
            <v>0</v>
          </cell>
        </row>
        <row r="565">
          <cell r="A565" t="str">
            <v>2.1.1.05</v>
          </cell>
          <cell r="B565" t="str">
            <v>S</v>
          </cell>
          <cell r="C565">
            <v>2</v>
          </cell>
          <cell r="D565">
            <v>663</v>
          </cell>
          <cell r="E565" t="str">
            <v xml:space="preserve">Encargos com Pessoal a pagar                     </v>
          </cell>
          <cell r="F565">
            <v>-861544.55</v>
          </cell>
          <cell r="G565">
            <v>861545.81</v>
          </cell>
          <cell r="H565">
            <v>1033450.37</v>
          </cell>
          <cell r="I565">
            <v>-1033449.11</v>
          </cell>
        </row>
        <row r="566">
          <cell r="A566" t="str">
            <v>2.1.1.05.01</v>
          </cell>
          <cell r="B566" t="str">
            <v>A</v>
          </cell>
          <cell r="C566">
            <v>2</v>
          </cell>
          <cell r="D566">
            <v>664</v>
          </cell>
          <cell r="E566" t="str">
            <v xml:space="preserve">INSS                                             </v>
          </cell>
          <cell r="F566">
            <v>-640767.39</v>
          </cell>
          <cell r="G566">
            <v>640767.56000000006</v>
          </cell>
          <cell r="H566">
            <v>700317.94</v>
          </cell>
          <cell r="I566">
            <v>-700317.77</v>
          </cell>
        </row>
        <row r="567">
          <cell r="A567" t="str">
            <v>2.1.1.05.02</v>
          </cell>
          <cell r="B567" t="str">
            <v>A</v>
          </cell>
          <cell r="C567">
            <v>2</v>
          </cell>
          <cell r="D567">
            <v>665</v>
          </cell>
          <cell r="E567" t="str">
            <v xml:space="preserve">FGTS                                             </v>
          </cell>
          <cell r="F567">
            <v>-195653.14</v>
          </cell>
          <cell r="G567">
            <v>195654.23</v>
          </cell>
          <cell r="H567">
            <v>310561.81</v>
          </cell>
          <cell r="I567">
            <v>-310560.71999999997</v>
          </cell>
        </row>
        <row r="568">
          <cell r="A568" t="str">
            <v>2.1.1.05.03</v>
          </cell>
          <cell r="B568" t="str">
            <v>A</v>
          </cell>
          <cell r="C568">
            <v>2</v>
          </cell>
          <cell r="D568">
            <v>666</v>
          </cell>
          <cell r="E568" t="str">
            <v xml:space="preserve">Portus Previdência Privada                       </v>
          </cell>
          <cell r="F568">
            <v>-9533.98</v>
          </cell>
          <cell r="G568">
            <v>9533.98</v>
          </cell>
          <cell r="H568">
            <v>8480.1299999999992</v>
          </cell>
          <cell r="I568">
            <v>-8480.1299999999992</v>
          </cell>
        </row>
        <row r="569">
          <cell r="A569" t="str">
            <v>2.1.1.05.04</v>
          </cell>
          <cell r="B569" t="str">
            <v>A</v>
          </cell>
          <cell r="C569">
            <v>2</v>
          </cell>
          <cell r="D569">
            <v>2240</v>
          </cell>
          <cell r="E569" t="str">
            <v xml:space="preserve">Encargos 20% INSS Terceiros - PF                 </v>
          </cell>
          <cell r="F569">
            <v>-15590.04</v>
          </cell>
          <cell r="G569">
            <v>15590.04</v>
          </cell>
          <cell r="H569">
            <v>14090.49</v>
          </cell>
          <cell r="I569">
            <v>-14090.49</v>
          </cell>
        </row>
        <row r="570">
          <cell r="A570" t="str">
            <v>2.1.1.06</v>
          </cell>
          <cell r="B570" t="str">
            <v>S</v>
          </cell>
          <cell r="C570">
            <v>2</v>
          </cell>
          <cell r="D570">
            <v>667</v>
          </cell>
          <cell r="E570" t="str">
            <v xml:space="preserve">Outras Contas de Pessoa Física a Pagar           </v>
          </cell>
          <cell r="F570">
            <v>-16974.34</v>
          </cell>
          <cell r="G570">
            <v>247456.17</v>
          </cell>
          <cell r="H570">
            <v>239043.38</v>
          </cell>
          <cell r="I570">
            <v>-8561.5499999999993</v>
          </cell>
        </row>
        <row r="571">
          <cell r="A571" t="str">
            <v>2.1.1.06.01</v>
          </cell>
          <cell r="B571" t="str">
            <v>A</v>
          </cell>
          <cell r="C571">
            <v>2</v>
          </cell>
          <cell r="D571">
            <v>668</v>
          </cell>
          <cell r="E571" t="str">
            <v xml:space="preserve">Pessoa Física a pagar                            </v>
          </cell>
          <cell r="F571">
            <v>-16974.34</v>
          </cell>
          <cell r="G571">
            <v>55739.21</v>
          </cell>
          <cell r="H571">
            <v>42705.13</v>
          </cell>
          <cell r="I571">
            <v>-3940.26</v>
          </cell>
        </row>
        <row r="572">
          <cell r="A572" t="str">
            <v>2.1.1.06.02</v>
          </cell>
          <cell r="B572" t="str">
            <v>A</v>
          </cell>
          <cell r="C572">
            <v>2</v>
          </cell>
          <cell r="D572">
            <v>669</v>
          </cell>
          <cell r="E572" t="str">
            <v xml:space="preserve">CONSAD                                           </v>
          </cell>
          <cell r="F572">
            <v>0</v>
          </cell>
          <cell r="G572">
            <v>24437.759999999998</v>
          </cell>
          <cell r="H572">
            <v>24437.759999999998</v>
          </cell>
          <cell r="I572">
            <v>0</v>
          </cell>
        </row>
        <row r="573">
          <cell r="A573" t="str">
            <v>2.1.1.06.03</v>
          </cell>
          <cell r="B573" t="str">
            <v>A</v>
          </cell>
          <cell r="C573">
            <v>2</v>
          </cell>
          <cell r="D573">
            <v>670</v>
          </cell>
          <cell r="E573" t="str">
            <v xml:space="preserve">CONFI                                            </v>
          </cell>
          <cell r="F573">
            <v>0</v>
          </cell>
          <cell r="G573">
            <v>5060.59</v>
          </cell>
          <cell r="H573">
            <v>5060.59</v>
          </cell>
          <cell r="I573">
            <v>0</v>
          </cell>
        </row>
        <row r="574">
          <cell r="A574" t="str">
            <v>2.1.1.06.05</v>
          </cell>
          <cell r="B574" t="str">
            <v>A</v>
          </cell>
          <cell r="C574">
            <v>2</v>
          </cell>
          <cell r="D574">
            <v>672</v>
          </cell>
          <cell r="E574" t="str">
            <v xml:space="preserve">Férias                                           </v>
          </cell>
          <cell r="F574">
            <v>0</v>
          </cell>
          <cell r="G574">
            <v>58368.71</v>
          </cell>
          <cell r="H574">
            <v>58368.71</v>
          </cell>
          <cell r="I574">
            <v>0</v>
          </cell>
        </row>
        <row r="575">
          <cell r="A575" t="str">
            <v>2.1.1.06.06</v>
          </cell>
          <cell r="B575" t="str">
            <v>A</v>
          </cell>
          <cell r="C575">
            <v>2</v>
          </cell>
          <cell r="D575">
            <v>673</v>
          </cell>
          <cell r="E575" t="str">
            <v xml:space="preserve">Estagiarios e Bolsistas a Pagar                  </v>
          </cell>
          <cell r="F575">
            <v>0</v>
          </cell>
          <cell r="G575">
            <v>65831.960000000006</v>
          </cell>
          <cell r="H575">
            <v>70453.25</v>
          </cell>
          <cell r="I575">
            <v>-4621.29</v>
          </cell>
        </row>
        <row r="576">
          <cell r="A576" t="str">
            <v>2.1.1.06.07</v>
          </cell>
          <cell r="B576" t="str">
            <v>A</v>
          </cell>
          <cell r="C576">
            <v>2</v>
          </cell>
          <cell r="D576">
            <v>674</v>
          </cell>
          <cell r="E576" t="str">
            <v xml:space="preserve">Rescisões a pagar                                </v>
          </cell>
          <cell r="F576">
            <v>0</v>
          </cell>
          <cell r="G576">
            <v>38017.94</v>
          </cell>
          <cell r="H576">
            <v>38017.94</v>
          </cell>
          <cell r="I576">
            <v>0</v>
          </cell>
        </row>
        <row r="577">
          <cell r="A577" t="str">
            <v>2.1.1.07</v>
          </cell>
          <cell r="B577" t="str">
            <v>S</v>
          </cell>
          <cell r="C577">
            <v>2</v>
          </cell>
          <cell r="D577">
            <v>675</v>
          </cell>
          <cell r="E577" t="str">
            <v xml:space="preserve">Valores Caucionados                              </v>
          </cell>
          <cell r="F577">
            <v>-1051448.7</v>
          </cell>
          <cell r="G577">
            <v>0</v>
          </cell>
          <cell r="H577">
            <v>7688.98</v>
          </cell>
          <cell r="I577">
            <v>-1059137.68</v>
          </cell>
        </row>
        <row r="578">
          <cell r="A578" t="str">
            <v>2.1.1.07.01</v>
          </cell>
          <cell r="B578" t="str">
            <v>A</v>
          </cell>
          <cell r="C578">
            <v>2</v>
          </cell>
          <cell r="D578">
            <v>676</v>
          </cell>
          <cell r="E578" t="str">
            <v xml:space="preserve">Valores Caucionados                              </v>
          </cell>
          <cell r="F578">
            <v>-24505.68</v>
          </cell>
          <cell r="G578">
            <v>0</v>
          </cell>
          <cell r="H578">
            <v>0</v>
          </cell>
          <cell r="I578">
            <v>-24505.68</v>
          </cell>
        </row>
        <row r="579">
          <cell r="A579" t="str">
            <v>2.1.1.07.10</v>
          </cell>
          <cell r="B579" t="str">
            <v>A</v>
          </cell>
          <cell r="C579">
            <v>2</v>
          </cell>
          <cell r="D579">
            <v>685</v>
          </cell>
          <cell r="E579" t="str">
            <v xml:space="preserve">Caução Linkcon                                   </v>
          </cell>
          <cell r="F579">
            <v>-34240.28</v>
          </cell>
          <cell r="G579">
            <v>0</v>
          </cell>
          <cell r="H579">
            <v>127.2</v>
          </cell>
          <cell r="I579">
            <v>-34367.480000000003</v>
          </cell>
        </row>
        <row r="580">
          <cell r="A580" t="str">
            <v>2.1.1.07.12</v>
          </cell>
          <cell r="B580" t="str">
            <v>A</v>
          </cell>
          <cell r="C580">
            <v>2</v>
          </cell>
          <cell r="D580">
            <v>1558</v>
          </cell>
          <cell r="E580" t="str">
            <v xml:space="preserve">Caução Tugbrasil                                 </v>
          </cell>
          <cell r="F580">
            <v>-13373.45</v>
          </cell>
          <cell r="G580">
            <v>0</v>
          </cell>
          <cell r="H580">
            <v>49.68</v>
          </cell>
          <cell r="I580">
            <v>-13423.13</v>
          </cell>
        </row>
        <row r="581">
          <cell r="A581" t="str">
            <v>2.1.1.07.20</v>
          </cell>
          <cell r="B581" t="str">
            <v>A</v>
          </cell>
          <cell r="C581">
            <v>2</v>
          </cell>
          <cell r="D581">
            <v>1741</v>
          </cell>
          <cell r="E581" t="str">
            <v xml:space="preserve">Caução 4M Construções                            </v>
          </cell>
          <cell r="F581">
            <v>-12369.81</v>
          </cell>
          <cell r="G581">
            <v>0</v>
          </cell>
          <cell r="H581">
            <v>45.95</v>
          </cell>
          <cell r="I581">
            <v>-12415.76</v>
          </cell>
        </row>
        <row r="582">
          <cell r="A582" t="str">
            <v>2.1.1.07.22</v>
          </cell>
          <cell r="B582" t="str">
            <v>A</v>
          </cell>
          <cell r="C582">
            <v>2</v>
          </cell>
          <cell r="D582">
            <v>1772</v>
          </cell>
          <cell r="E582" t="str">
            <v xml:space="preserve">Caução Petrobras Distribuidora                   </v>
          </cell>
          <cell r="F582">
            <v>-1223.5</v>
          </cell>
          <cell r="G582">
            <v>0</v>
          </cell>
          <cell r="H582">
            <v>4.55</v>
          </cell>
          <cell r="I582">
            <v>-1228.05</v>
          </cell>
        </row>
        <row r="583">
          <cell r="A583" t="str">
            <v>2.1.1.07.26</v>
          </cell>
          <cell r="B583" t="str">
            <v>A</v>
          </cell>
          <cell r="C583">
            <v>2</v>
          </cell>
          <cell r="D583">
            <v>1839</v>
          </cell>
          <cell r="E583" t="str">
            <v xml:space="preserve">Caução NM Engenharia e Construções               </v>
          </cell>
          <cell r="F583">
            <v>-1254.28</v>
          </cell>
          <cell r="G583">
            <v>0</v>
          </cell>
          <cell r="H583">
            <v>4.66</v>
          </cell>
          <cell r="I583">
            <v>-1258.94</v>
          </cell>
        </row>
        <row r="584">
          <cell r="A584" t="str">
            <v>2.1.1.07.29</v>
          </cell>
          <cell r="B584" t="str">
            <v>A</v>
          </cell>
          <cell r="C584">
            <v>2</v>
          </cell>
          <cell r="D584">
            <v>1866</v>
          </cell>
          <cell r="E584" t="str">
            <v xml:space="preserve">Caução Total Distribuidora                       </v>
          </cell>
          <cell r="F584">
            <v>-10385.42</v>
          </cell>
          <cell r="G584">
            <v>0</v>
          </cell>
          <cell r="H584">
            <v>38.58</v>
          </cell>
          <cell r="I584">
            <v>-10424</v>
          </cell>
        </row>
        <row r="585">
          <cell r="A585" t="str">
            <v>2.1.1.07.31</v>
          </cell>
          <cell r="B585" t="str">
            <v>A</v>
          </cell>
          <cell r="C585">
            <v>2</v>
          </cell>
          <cell r="D585">
            <v>1910</v>
          </cell>
          <cell r="E585" t="str">
            <v xml:space="preserve">Caução Assoc. Taxi Ponta da Espera               </v>
          </cell>
          <cell r="F585">
            <v>-286.04000000000002</v>
          </cell>
          <cell r="G585">
            <v>0</v>
          </cell>
          <cell r="H585">
            <v>1.06</v>
          </cell>
          <cell r="I585">
            <v>-287.10000000000002</v>
          </cell>
        </row>
        <row r="586">
          <cell r="A586" t="str">
            <v>2.1.1.07.33</v>
          </cell>
          <cell r="B586" t="str">
            <v>A</v>
          </cell>
          <cell r="C586">
            <v>2</v>
          </cell>
          <cell r="D586">
            <v>1979</v>
          </cell>
          <cell r="E586" t="str">
            <v xml:space="preserve">Caução Itaqui Energia                            </v>
          </cell>
          <cell r="F586">
            <v>-737042.56</v>
          </cell>
          <cell r="G586">
            <v>0</v>
          </cell>
          <cell r="H586">
            <v>2738.11</v>
          </cell>
          <cell r="I586">
            <v>-739780.67</v>
          </cell>
        </row>
        <row r="587">
          <cell r="A587" t="str">
            <v>2.1.1.07.34</v>
          </cell>
          <cell r="B587" t="str">
            <v>A</v>
          </cell>
          <cell r="C587">
            <v>2</v>
          </cell>
          <cell r="D587">
            <v>2054</v>
          </cell>
          <cell r="E587" t="str">
            <v xml:space="preserve">Caução Associação dos Práticos - APEM            </v>
          </cell>
          <cell r="F587">
            <v>-24156.99</v>
          </cell>
          <cell r="G587">
            <v>0</v>
          </cell>
          <cell r="H587">
            <v>89.74</v>
          </cell>
          <cell r="I587">
            <v>-24246.73</v>
          </cell>
        </row>
        <row r="588">
          <cell r="A588" t="str">
            <v>2.1.1.07.35</v>
          </cell>
          <cell r="B588" t="str">
            <v>A</v>
          </cell>
          <cell r="C588">
            <v>2</v>
          </cell>
          <cell r="D588">
            <v>2081</v>
          </cell>
          <cell r="E588" t="str">
            <v xml:space="preserve">Caução COPI                                      </v>
          </cell>
          <cell r="F588">
            <v>-29327.53</v>
          </cell>
          <cell r="G588">
            <v>0</v>
          </cell>
          <cell r="H588">
            <v>1063.22</v>
          </cell>
          <cell r="I588">
            <v>-30390.75</v>
          </cell>
        </row>
        <row r="589">
          <cell r="A589" t="str">
            <v>2.1.1.07.37</v>
          </cell>
          <cell r="B589" t="str">
            <v>A</v>
          </cell>
          <cell r="C589">
            <v>2</v>
          </cell>
          <cell r="D589">
            <v>2126</v>
          </cell>
          <cell r="E589" t="str">
            <v xml:space="preserve">Caução Pedreiras                                 </v>
          </cell>
          <cell r="F589">
            <v>-453.58</v>
          </cell>
          <cell r="G589">
            <v>0</v>
          </cell>
          <cell r="H589">
            <v>955.96</v>
          </cell>
          <cell r="I589">
            <v>-1409.54</v>
          </cell>
        </row>
        <row r="590">
          <cell r="A590" t="str">
            <v>2.1.1.07.38</v>
          </cell>
          <cell r="B590" t="str">
            <v>A</v>
          </cell>
          <cell r="C590">
            <v>2</v>
          </cell>
          <cell r="D590">
            <v>2127</v>
          </cell>
          <cell r="E590" t="str">
            <v xml:space="preserve">Caução Bradesco                                  </v>
          </cell>
          <cell r="F590">
            <v>-4560.8</v>
          </cell>
          <cell r="G590">
            <v>0</v>
          </cell>
          <cell r="H590">
            <v>16.940000000000001</v>
          </cell>
          <cell r="I590">
            <v>-4577.74</v>
          </cell>
        </row>
        <row r="591">
          <cell r="A591" t="str">
            <v>2.1.1.07.39</v>
          </cell>
          <cell r="B591" t="str">
            <v>A</v>
          </cell>
          <cell r="C591">
            <v>2</v>
          </cell>
          <cell r="D591">
            <v>2128</v>
          </cell>
          <cell r="E591" t="str">
            <v xml:space="preserve">Caução MIC Operações                             </v>
          </cell>
          <cell r="F591">
            <v>-628.02</v>
          </cell>
          <cell r="G591">
            <v>0</v>
          </cell>
          <cell r="H591">
            <v>956.6</v>
          </cell>
          <cell r="I591">
            <v>-1584.62</v>
          </cell>
        </row>
        <row r="592">
          <cell r="A592" t="str">
            <v>2.1.1.07.41</v>
          </cell>
          <cell r="B592" t="str">
            <v>A</v>
          </cell>
          <cell r="C592">
            <v>2</v>
          </cell>
          <cell r="D592">
            <v>2138</v>
          </cell>
          <cell r="E592" t="str">
            <v xml:space="preserve">Caução Rebras Rebocadores                        </v>
          </cell>
          <cell r="F592">
            <v>-627.27</v>
          </cell>
          <cell r="G592">
            <v>0</v>
          </cell>
          <cell r="H592">
            <v>2.33</v>
          </cell>
          <cell r="I592">
            <v>-629.6</v>
          </cell>
        </row>
        <row r="593">
          <cell r="A593" t="str">
            <v>2.1.1.07.43</v>
          </cell>
          <cell r="B593" t="str">
            <v>A</v>
          </cell>
          <cell r="C593">
            <v>2</v>
          </cell>
          <cell r="D593">
            <v>2147</v>
          </cell>
          <cell r="E593" t="str">
            <v xml:space="preserve">Caução Brazil Maritima                           </v>
          </cell>
          <cell r="F593">
            <v>-1922.68</v>
          </cell>
          <cell r="G593">
            <v>0</v>
          </cell>
          <cell r="H593">
            <v>7.14</v>
          </cell>
          <cell r="I593">
            <v>-1929.82</v>
          </cell>
        </row>
        <row r="594">
          <cell r="A594" t="str">
            <v>2.1.1.07.46</v>
          </cell>
          <cell r="B594" t="str">
            <v>A</v>
          </cell>
          <cell r="C594">
            <v>2</v>
          </cell>
          <cell r="D594">
            <v>2212</v>
          </cell>
          <cell r="E594" t="str">
            <v xml:space="preserve">Caução Multiclínicas Nacional                    </v>
          </cell>
          <cell r="F594">
            <v>-18124.07</v>
          </cell>
          <cell r="G594">
            <v>0</v>
          </cell>
          <cell r="H594">
            <v>90.62</v>
          </cell>
          <cell r="I594">
            <v>-18214.689999999999</v>
          </cell>
        </row>
        <row r="595">
          <cell r="A595" t="str">
            <v>2.1.1.07.47</v>
          </cell>
          <cell r="B595" t="str">
            <v>A</v>
          </cell>
          <cell r="C595">
            <v>2</v>
          </cell>
          <cell r="D595">
            <v>2213</v>
          </cell>
          <cell r="E595" t="str">
            <v xml:space="preserve">Caução Essencial                                 </v>
          </cell>
          <cell r="F595">
            <v>-25531.85</v>
          </cell>
          <cell r="G595">
            <v>0</v>
          </cell>
          <cell r="H595">
            <v>127.66</v>
          </cell>
          <cell r="I595">
            <v>-25659.51</v>
          </cell>
        </row>
        <row r="596">
          <cell r="A596" t="str">
            <v>2.1.1.07.48</v>
          </cell>
          <cell r="B596" t="str">
            <v>A</v>
          </cell>
          <cell r="C596">
            <v>2</v>
          </cell>
          <cell r="D596">
            <v>2214</v>
          </cell>
          <cell r="E596" t="str">
            <v xml:space="preserve">Caução Brasbunker Participações S/A              </v>
          </cell>
          <cell r="F596">
            <v>-13378.71</v>
          </cell>
          <cell r="G596">
            <v>0</v>
          </cell>
          <cell r="H596">
            <v>49.7</v>
          </cell>
          <cell r="I596">
            <v>-13428.41</v>
          </cell>
        </row>
        <row r="597">
          <cell r="A597" t="str">
            <v>2.1.1.07.49</v>
          </cell>
          <cell r="B597" t="str">
            <v>A</v>
          </cell>
          <cell r="C597">
            <v>2</v>
          </cell>
          <cell r="D597">
            <v>2215</v>
          </cell>
          <cell r="E597" t="str">
            <v xml:space="preserve">Caução Transrio Transporte e Logistica           </v>
          </cell>
          <cell r="F597">
            <v>-1246.56</v>
          </cell>
          <cell r="G597">
            <v>0</v>
          </cell>
          <cell r="H597">
            <v>4.63</v>
          </cell>
          <cell r="I597">
            <v>-1251.19</v>
          </cell>
        </row>
        <row r="598">
          <cell r="A598" t="str">
            <v>2.1.1.07.50</v>
          </cell>
          <cell r="B598" t="str">
            <v>A</v>
          </cell>
          <cell r="C598">
            <v>2</v>
          </cell>
          <cell r="D598">
            <v>2216</v>
          </cell>
          <cell r="E598" t="str">
            <v xml:space="preserve">Caução Distribuidora Tabocão Ltda                </v>
          </cell>
          <cell r="F598">
            <v>-497.86</v>
          </cell>
          <cell r="G598">
            <v>0</v>
          </cell>
          <cell r="H598">
            <v>1.85</v>
          </cell>
          <cell r="I598">
            <v>-499.71</v>
          </cell>
        </row>
        <row r="599">
          <cell r="A599" t="str">
            <v>2.1.1.07.53</v>
          </cell>
          <cell r="B599" t="str">
            <v>A</v>
          </cell>
          <cell r="C599">
            <v>2</v>
          </cell>
          <cell r="D599">
            <v>2267</v>
          </cell>
          <cell r="E599" t="str">
            <v xml:space="preserve">Caução Distribuidora Copystar                    </v>
          </cell>
          <cell r="F599">
            <v>-7507.96</v>
          </cell>
          <cell r="G599">
            <v>0</v>
          </cell>
          <cell r="H599">
            <v>27.89</v>
          </cell>
          <cell r="I599">
            <v>-7535.85</v>
          </cell>
        </row>
        <row r="600">
          <cell r="A600" t="str">
            <v>2.1.1.07.54</v>
          </cell>
          <cell r="B600" t="str">
            <v>A</v>
          </cell>
          <cell r="C600">
            <v>2</v>
          </cell>
          <cell r="D600">
            <v>2359</v>
          </cell>
          <cell r="E600" t="str">
            <v xml:space="preserve">Caução Intermodal Organização de Eventos         </v>
          </cell>
          <cell r="F600">
            <v>-2279.41</v>
          </cell>
          <cell r="G600">
            <v>0</v>
          </cell>
          <cell r="H600">
            <v>8.4700000000000006</v>
          </cell>
          <cell r="I600">
            <v>-2287.88</v>
          </cell>
        </row>
        <row r="601">
          <cell r="A601" t="str">
            <v>2.1.1.07.56</v>
          </cell>
          <cell r="B601" t="str">
            <v>A</v>
          </cell>
          <cell r="C601">
            <v>2</v>
          </cell>
          <cell r="D601">
            <v>2388</v>
          </cell>
          <cell r="E601" t="str">
            <v xml:space="preserve">Caução Telefônica Brasil S.A.                    </v>
          </cell>
          <cell r="F601">
            <v>-14649.81</v>
          </cell>
          <cell r="G601">
            <v>0</v>
          </cell>
          <cell r="H601">
            <v>54.42</v>
          </cell>
          <cell r="I601">
            <v>-14704.23</v>
          </cell>
        </row>
        <row r="602">
          <cell r="A602" t="str">
            <v>2.1.1.07.58</v>
          </cell>
          <cell r="B602" t="str">
            <v>A</v>
          </cell>
          <cell r="C602">
            <v>2</v>
          </cell>
          <cell r="D602">
            <v>2453</v>
          </cell>
          <cell r="E602" t="str">
            <v xml:space="preserve">Caução Maxtec Serviços Gerais e Man. Ind         </v>
          </cell>
          <cell r="F602">
            <v>-564.24</v>
          </cell>
          <cell r="G602">
            <v>0</v>
          </cell>
          <cell r="H602">
            <v>2.82</v>
          </cell>
          <cell r="I602">
            <v>-567.05999999999995</v>
          </cell>
        </row>
        <row r="603">
          <cell r="A603" t="str">
            <v>2.1.1.07.59</v>
          </cell>
          <cell r="B603" t="str">
            <v>A</v>
          </cell>
          <cell r="C603">
            <v>2</v>
          </cell>
          <cell r="D603">
            <v>2475</v>
          </cell>
          <cell r="E603" t="str">
            <v xml:space="preserve">Caução Transmasut                                </v>
          </cell>
          <cell r="F603">
            <v>-1070.23</v>
          </cell>
          <cell r="G603">
            <v>0</v>
          </cell>
          <cell r="H603">
            <v>3.98</v>
          </cell>
          <cell r="I603">
            <v>-1074.21</v>
          </cell>
        </row>
        <row r="604">
          <cell r="A604" t="str">
            <v>2.1.1.07.60</v>
          </cell>
          <cell r="B604" t="str">
            <v>A</v>
          </cell>
          <cell r="C604">
            <v>2</v>
          </cell>
          <cell r="D604">
            <v>2518</v>
          </cell>
          <cell r="E604" t="str">
            <v xml:space="preserve">Caução Serviporto                                </v>
          </cell>
          <cell r="F604">
            <v>-646.58000000000004</v>
          </cell>
          <cell r="G604">
            <v>0</v>
          </cell>
          <cell r="H604">
            <v>2.4</v>
          </cell>
          <cell r="I604">
            <v>-648.98</v>
          </cell>
        </row>
        <row r="605">
          <cell r="A605" t="str">
            <v>2.1.1.07.61</v>
          </cell>
          <cell r="B605" t="str">
            <v>A</v>
          </cell>
          <cell r="C605">
            <v>2</v>
          </cell>
          <cell r="D605">
            <v>2520</v>
          </cell>
          <cell r="E605" t="str">
            <v xml:space="preserve">Caução Green Distribuidora de Petróleo           </v>
          </cell>
          <cell r="F605">
            <v>-1041.5999999999999</v>
          </cell>
          <cell r="G605">
            <v>0</v>
          </cell>
          <cell r="H605">
            <v>3.87</v>
          </cell>
          <cell r="I605">
            <v>-1045.47</v>
          </cell>
        </row>
        <row r="606">
          <cell r="A606" t="str">
            <v>2.1.1.07.62</v>
          </cell>
          <cell r="B606" t="str">
            <v>A</v>
          </cell>
          <cell r="C606">
            <v>2</v>
          </cell>
          <cell r="D606">
            <v>2531</v>
          </cell>
          <cell r="E606" t="str">
            <v xml:space="preserve">Caução Internacional Marítima Ltda               </v>
          </cell>
          <cell r="F606">
            <v>-351.54</v>
          </cell>
          <cell r="G606">
            <v>0</v>
          </cell>
          <cell r="H606">
            <v>1.31</v>
          </cell>
          <cell r="I606">
            <v>-352.85</v>
          </cell>
        </row>
        <row r="607">
          <cell r="A607" t="str">
            <v>2.1.1.07.63</v>
          </cell>
          <cell r="B607" t="str">
            <v>A</v>
          </cell>
          <cell r="C607">
            <v>2</v>
          </cell>
          <cell r="D607">
            <v>2542</v>
          </cell>
          <cell r="E607" t="str">
            <v xml:space="preserve">Caução L de J Pereira- Me                        </v>
          </cell>
          <cell r="F607">
            <v>-4927.4799999999996</v>
          </cell>
          <cell r="G607">
            <v>0</v>
          </cell>
          <cell r="H607">
            <v>18.309999999999999</v>
          </cell>
          <cell r="I607">
            <v>-4945.79</v>
          </cell>
        </row>
        <row r="608">
          <cell r="A608" t="str">
            <v>2.1.1.07.65</v>
          </cell>
          <cell r="B608" t="str">
            <v>A</v>
          </cell>
          <cell r="C608">
            <v>2</v>
          </cell>
          <cell r="D608">
            <v>2592</v>
          </cell>
          <cell r="E608" t="str">
            <v xml:space="preserve">Caução Glenda de Lourdes                         </v>
          </cell>
          <cell r="F608">
            <v>-7979.59</v>
          </cell>
          <cell r="G608">
            <v>0</v>
          </cell>
          <cell r="H608">
            <v>29.64</v>
          </cell>
          <cell r="I608">
            <v>-8009.23</v>
          </cell>
        </row>
        <row r="609">
          <cell r="A609" t="str">
            <v>2.1.1.07.69</v>
          </cell>
          <cell r="B609" t="str">
            <v>A</v>
          </cell>
          <cell r="C609">
            <v>2</v>
          </cell>
          <cell r="D609">
            <v>2666</v>
          </cell>
          <cell r="E609" t="str">
            <v xml:space="preserve">Caução Rohde Nielsen                             </v>
          </cell>
          <cell r="F609">
            <v>-49518.09</v>
          </cell>
          <cell r="G609">
            <v>0</v>
          </cell>
          <cell r="H609">
            <v>183.96</v>
          </cell>
          <cell r="I609">
            <v>-49702.05</v>
          </cell>
        </row>
        <row r="610">
          <cell r="A610" t="str">
            <v>2.1.1.07.71</v>
          </cell>
          <cell r="B610" t="str">
            <v>A</v>
          </cell>
          <cell r="C610">
            <v>2</v>
          </cell>
          <cell r="D610">
            <v>2734</v>
          </cell>
          <cell r="E610" t="str">
            <v xml:space="preserve">Caução Pedro Yan                                 </v>
          </cell>
          <cell r="F610">
            <v>-1597.67</v>
          </cell>
          <cell r="G610">
            <v>0</v>
          </cell>
          <cell r="H610">
            <v>5.94</v>
          </cell>
          <cell r="I610">
            <v>-1603.61</v>
          </cell>
        </row>
        <row r="611">
          <cell r="A611" t="str">
            <v>2.1.1.07.73</v>
          </cell>
          <cell r="B611" t="str">
            <v>A</v>
          </cell>
          <cell r="C611">
            <v>2</v>
          </cell>
          <cell r="D611">
            <v>2862</v>
          </cell>
          <cell r="E611" t="str">
            <v xml:space="preserve">Caução Machado Transportadora                    </v>
          </cell>
          <cell r="F611">
            <v>-489.69</v>
          </cell>
          <cell r="G611">
            <v>0</v>
          </cell>
          <cell r="H611">
            <v>1.82</v>
          </cell>
          <cell r="I611">
            <v>-491.51</v>
          </cell>
        </row>
        <row r="612">
          <cell r="A612" t="str">
            <v>2.1.1.07.74</v>
          </cell>
          <cell r="B612" t="str">
            <v>A</v>
          </cell>
          <cell r="C612">
            <v>2</v>
          </cell>
          <cell r="D612">
            <v>2880</v>
          </cell>
          <cell r="E612" t="str">
            <v xml:space="preserve">Caução Rentank                                   </v>
          </cell>
          <cell r="F612">
            <v>-2202.2600000000002</v>
          </cell>
          <cell r="G612">
            <v>0</v>
          </cell>
          <cell r="H612">
            <v>8.18</v>
          </cell>
          <cell r="I612">
            <v>-2210.44</v>
          </cell>
        </row>
        <row r="613">
          <cell r="A613" t="str">
            <v>2.1.1.07.75</v>
          </cell>
          <cell r="B613" t="str">
            <v>A</v>
          </cell>
          <cell r="C613">
            <v>2</v>
          </cell>
          <cell r="D613">
            <v>2882</v>
          </cell>
          <cell r="E613" t="str">
            <v xml:space="preserve">Caução GDX                                       </v>
          </cell>
          <cell r="F613">
            <v>-837.07</v>
          </cell>
          <cell r="G613">
            <v>0</v>
          </cell>
          <cell r="H613">
            <v>3.11</v>
          </cell>
          <cell r="I613">
            <v>-840.18</v>
          </cell>
        </row>
        <row r="614">
          <cell r="A614" t="str">
            <v>2.1.1.07.76</v>
          </cell>
          <cell r="B614" t="str">
            <v>A</v>
          </cell>
          <cell r="C614">
            <v>2</v>
          </cell>
          <cell r="D614">
            <v>2964</v>
          </cell>
          <cell r="E614" t="str">
            <v xml:space="preserve">Caução Tequimar                                  </v>
          </cell>
          <cell r="F614">
            <v>-648.54</v>
          </cell>
          <cell r="G614">
            <v>0</v>
          </cell>
          <cell r="H614">
            <v>2.41</v>
          </cell>
          <cell r="I614">
            <v>-650.95000000000005</v>
          </cell>
        </row>
        <row r="615">
          <cell r="A615" t="str">
            <v>2.1.1.07.77</v>
          </cell>
          <cell r="B615" t="str">
            <v>A</v>
          </cell>
          <cell r="C615">
            <v>2</v>
          </cell>
          <cell r="D615">
            <v>3825</v>
          </cell>
          <cell r="E615" t="str">
            <v xml:space="preserve">Caução Saam Smit                                 </v>
          </cell>
          <cell r="F615">
            <v>0</v>
          </cell>
          <cell r="G615">
            <v>0</v>
          </cell>
          <cell r="H615">
            <v>954.27</v>
          </cell>
          <cell r="I615">
            <v>-954.27</v>
          </cell>
        </row>
        <row r="616">
          <cell r="A616" t="str">
            <v>2.1.1.08</v>
          </cell>
          <cell r="B616" t="str">
            <v>S</v>
          </cell>
          <cell r="C616">
            <v>2</v>
          </cell>
          <cell r="D616">
            <v>686</v>
          </cell>
          <cell r="E616" t="str">
            <v xml:space="preserve">Outros Créditos a Pagar                          </v>
          </cell>
          <cell r="F616">
            <v>-22189747.91</v>
          </cell>
          <cell r="G616">
            <v>157104.89000000001</v>
          </cell>
          <cell r="H616">
            <v>2378473.48</v>
          </cell>
          <cell r="I616">
            <v>-24411116.5</v>
          </cell>
        </row>
        <row r="617">
          <cell r="A617" t="str">
            <v>2.1.1.08.01</v>
          </cell>
          <cell r="B617" t="str">
            <v>A</v>
          </cell>
          <cell r="C617">
            <v>2</v>
          </cell>
          <cell r="D617">
            <v>687</v>
          </cell>
          <cell r="E617" t="str">
            <v xml:space="preserve">Juros s/Cap Proprio a Pagar Gov Estado           </v>
          </cell>
          <cell r="F617">
            <v>-21326498.98</v>
          </cell>
          <cell r="G617">
            <v>0</v>
          </cell>
          <cell r="H617">
            <v>2299209.88</v>
          </cell>
          <cell r="I617">
            <v>-23625708.859999999</v>
          </cell>
        </row>
        <row r="618">
          <cell r="A618" t="str">
            <v>2.1.1.08.02</v>
          </cell>
          <cell r="B618" t="str">
            <v>A</v>
          </cell>
          <cell r="C618">
            <v>2</v>
          </cell>
          <cell r="D618">
            <v>688</v>
          </cell>
          <cell r="E618" t="str">
            <v xml:space="preserve">Valores a Devolver                               </v>
          </cell>
          <cell r="F618">
            <v>-32208.639999999999</v>
          </cell>
          <cell r="G618">
            <v>0</v>
          </cell>
          <cell r="H618">
            <v>0</v>
          </cell>
          <cell r="I618">
            <v>-32208.639999999999</v>
          </cell>
        </row>
        <row r="619">
          <cell r="A619" t="str">
            <v>2.1.1.08.04</v>
          </cell>
          <cell r="B619" t="str">
            <v>A</v>
          </cell>
          <cell r="C619">
            <v>2</v>
          </cell>
          <cell r="D619">
            <v>690</v>
          </cell>
          <cell r="E619" t="str">
            <v xml:space="preserve">Rendimentos s/ Aplicações - DNIT 173             </v>
          </cell>
          <cell r="F619">
            <v>-703144.58</v>
          </cell>
          <cell r="G619">
            <v>0</v>
          </cell>
          <cell r="H619">
            <v>0</v>
          </cell>
          <cell r="I619">
            <v>-703144.58</v>
          </cell>
        </row>
        <row r="620">
          <cell r="A620" t="str">
            <v>2.1.1.08.11</v>
          </cell>
          <cell r="B620" t="str">
            <v>A</v>
          </cell>
          <cell r="C620">
            <v>2</v>
          </cell>
          <cell r="D620">
            <v>697</v>
          </cell>
          <cell r="E620" t="str">
            <v xml:space="preserve">Rendimentos s/ Aplicações - SEP/001/2007         </v>
          </cell>
          <cell r="F620">
            <v>-73.5</v>
          </cell>
          <cell r="G620">
            <v>0</v>
          </cell>
          <cell r="H620">
            <v>0</v>
          </cell>
          <cell r="I620">
            <v>-73.5</v>
          </cell>
        </row>
        <row r="621">
          <cell r="A621" t="str">
            <v>2.1.1.08.13</v>
          </cell>
          <cell r="B621" t="str">
            <v>A</v>
          </cell>
          <cell r="C621">
            <v>2</v>
          </cell>
          <cell r="D621">
            <v>1463</v>
          </cell>
          <cell r="E621" t="str">
            <v xml:space="preserve">Depósito de Terceiros - SEP/012/2011             </v>
          </cell>
          <cell r="F621">
            <v>-28.5</v>
          </cell>
          <cell r="G621">
            <v>0</v>
          </cell>
          <cell r="H621">
            <v>0</v>
          </cell>
          <cell r="I621">
            <v>-28.5</v>
          </cell>
        </row>
        <row r="622">
          <cell r="A622" t="str">
            <v>2.1.1.08.15</v>
          </cell>
          <cell r="B622" t="str">
            <v>A</v>
          </cell>
          <cell r="C622">
            <v>2</v>
          </cell>
          <cell r="D622">
            <v>1693</v>
          </cell>
          <cell r="E622" t="str">
            <v xml:space="preserve">Adiantamento de Clientes                         </v>
          </cell>
          <cell r="F622">
            <v>-91938.97</v>
          </cell>
          <cell r="G622">
            <v>125315</v>
          </cell>
          <cell r="H622">
            <v>34433</v>
          </cell>
          <cell r="I622">
            <v>-1056.97</v>
          </cell>
        </row>
        <row r="623">
          <cell r="A623" t="str">
            <v>2.1.1.08.19</v>
          </cell>
          <cell r="B623" t="str">
            <v>A</v>
          </cell>
          <cell r="C623">
            <v>2</v>
          </cell>
          <cell r="D623">
            <v>2796</v>
          </cell>
          <cell r="E623" t="str">
            <v xml:space="preserve">Ressarcimento Cessão com Ônus TJ                 </v>
          </cell>
          <cell r="F623">
            <v>-7643.67</v>
          </cell>
          <cell r="G623">
            <v>7643.15</v>
          </cell>
          <cell r="H623">
            <v>12240.19</v>
          </cell>
          <cell r="I623">
            <v>-12240.71</v>
          </cell>
        </row>
        <row r="624">
          <cell r="A624" t="str">
            <v>2.1.1.08.20</v>
          </cell>
          <cell r="B624" t="str">
            <v>A</v>
          </cell>
          <cell r="C624">
            <v>2</v>
          </cell>
          <cell r="D624">
            <v>2797</v>
          </cell>
          <cell r="E624" t="str">
            <v xml:space="preserve">Ressarcimento Cessão com Ônus  UFMA              </v>
          </cell>
          <cell r="F624">
            <v>-28211.07</v>
          </cell>
          <cell r="G624">
            <v>24146.74</v>
          </cell>
          <cell r="H624">
            <v>32590.41</v>
          </cell>
          <cell r="I624">
            <v>-36654.74</v>
          </cell>
        </row>
        <row r="625">
          <cell r="A625" t="str">
            <v>2.1.1.09</v>
          </cell>
          <cell r="B625" t="str">
            <v>S</v>
          </cell>
          <cell r="C625">
            <v>2</v>
          </cell>
          <cell r="D625">
            <v>699</v>
          </cell>
          <cell r="E625" t="str">
            <v xml:space="preserve">Valores Consignados a Recolher                   </v>
          </cell>
          <cell r="F625">
            <v>-1210052.3</v>
          </cell>
          <cell r="G625">
            <v>1205140.1599999999</v>
          </cell>
          <cell r="H625">
            <v>1863384.32</v>
          </cell>
          <cell r="I625">
            <v>-1868296.46</v>
          </cell>
        </row>
        <row r="626">
          <cell r="A626" t="str">
            <v>2.1.1.09.03</v>
          </cell>
          <cell r="B626" t="str">
            <v>A</v>
          </cell>
          <cell r="C626">
            <v>2</v>
          </cell>
          <cell r="D626">
            <v>702</v>
          </cell>
          <cell r="E626" t="str">
            <v xml:space="preserve">IRRF s/ salário 0561                             </v>
          </cell>
          <cell r="F626">
            <v>-420335.21</v>
          </cell>
          <cell r="G626">
            <v>420335.18</v>
          </cell>
          <cell r="H626">
            <v>868996.56</v>
          </cell>
          <cell r="I626">
            <v>-868996.59</v>
          </cell>
        </row>
        <row r="627">
          <cell r="A627" t="str">
            <v>2.1.1.09.04</v>
          </cell>
          <cell r="B627" t="str">
            <v>A</v>
          </cell>
          <cell r="C627">
            <v>2</v>
          </cell>
          <cell r="D627">
            <v>703</v>
          </cell>
          <cell r="E627" t="str">
            <v xml:space="preserve">IRRF Pessoa Jurídica 1708                        </v>
          </cell>
          <cell r="F627">
            <v>-20969.13</v>
          </cell>
          <cell r="G627">
            <v>27948.639999999999</v>
          </cell>
          <cell r="H627">
            <v>36829.629999999997</v>
          </cell>
          <cell r="I627">
            <v>-29850.12</v>
          </cell>
        </row>
        <row r="628">
          <cell r="A628" t="str">
            <v>2.1.1.09.05</v>
          </cell>
          <cell r="B628" t="str">
            <v>A</v>
          </cell>
          <cell r="C628">
            <v>2</v>
          </cell>
          <cell r="D628">
            <v>704</v>
          </cell>
          <cell r="E628" t="str">
            <v xml:space="preserve">PIS/Cofins/Csll - 5952                           </v>
          </cell>
          <cell r="F628">
            <v>-138012.38</v>
          </cell>
          <cell r="G628">
            <v>132639.87</v>
          </cell>
          <cell r="H628">
            <v>195328.81</v>
          </cell>
          <cell r="I628">
            <v>-200701.32</v>
          </cell>
        </row>
        <row r="629">
          <cell r="A629" t="str">
            <v>2.1.1.09.06</v>
          </cell>
          <cell r="B629" t="str">
            <v>A</v>
          </cell>
          <cell r="C629">
            <v>2</v>
          </cell>
          <cell r="D629">
            <v>705</v>
          </cell>
          <cell r="E629" t="str">
            <v xml:space="preserve">INSS Retido de terceiros PJ                      </v>
          </cell>
          <cell r="F629">
            <v>-240232.65</v>
          </cell>
          <cell r="G629">
            <v>254086.32</v>
          </cell>
          <cell r="H629">
            <v>314024.71999999997</v>
          </cell>
          <cell r="I629">
            <v>-300171.05</v>
          </cell>
        </row>
        <row r="630">
          <cell r="A630" t="str">
            <v>2.1.1.09.07</v>
          </cell>
          <cell r="B630" t="str">
            <v>A</v>
          </cell>
          <cell r="C630">
            <v>2</v>
          </cell>
          <cell r="D630">
            <v>706</v>
          </cell>
          <cell r="E630" t="str">
            <v xml:space="preserve">ISS Retido  Pessoa Jurídica                      </v>
          </cell>
          <cell r="F630">
            <v>-184637.57</v>
          </cell>
          <cell r="G630">
            <v>145564.67000000001</v>
          </cell>
          <cell r="H630">
            <v>186529.33</v>
          </cell>
          <cell r="I630">
            <v>-225602.23</v>
          </cell>
        </row>
        <row r="631">
          <cell r="A631" t="str">
            <v>2.1.1.09.08</v>
          </cell>
          <cell r="B631" t="str">
            <v>A</v>
          </cell>
          <cell r="C631">
            <v>2</v>
          </cell>
          <cell r="D631">
            <v>707</v>
          </cell>
          <cell r="E631" t="str">
            <v xml:space="preserve">Pensão Alimentícia a pagar                       </v>
          </cell>
          <cell r="F631">
            <v>0</v>
          </cell>
          <cell r="G631">
            <v>20707.88</v>
          </cell>
          <cell r="H631">
            <v>22033.3</v>
          </cell>
          <cell r="I631">
            <v>-1325.42</v>
          </cell>
        </row>
        <row r="632">
          <cell r="A632" t="str">
            <v>2.1.1.09.09</v>
          </cell>
          <cell r="B632" t="str">
            <v>A</v>
          </cell>
          <cell r="C632">
            <v>2</v>
          </cell>
          <cell r="D632">
            <v>708</v>
          </cell>
          <cell r="E632" t="str">
            <v xml:space="preserve">ISS Retido Pessoa Física                         </v>
          </cell>
          <cell r="F632">
            <v>-4737.93</v>
          </cell>
          <cell r="G632">
            <v>1650.7</v>
          </cell>
          <cell r="H632">
            <v>1305.3699999999999</v>
          </cell>
          <cell r="I632">
            <v>-4392.6000000000004</v>
          </cell>
        </row>
        <row r="633">
          <cell r="A633" t="str">
            <v>2.1.1.09.10</v>
          </cell>
          <cell r="B633" t="str">
            <v>A</v>
          </cell>
          <cell r="C633">
            <v>2</v>
          </cell>
          <cell r="D633">
            <v>709</v>
          </cell>
          <cell r="E633" t="str">
            <v xml:space="preserve">INSS retido na fonte s/ salário                  </v>
          </cell>
          <cell r="F633">
            <v>-134167.87</v>
          </cell>
          <cell r="G633">
            <v>134167.87</v>
          </cell>
          <cell r="H633">
            <v>134574.35</v>
          </cell>
          <cell r="I633">
            <v>-134574.35</v>
          </cell>
        </row>
        <row r="634">
          <cell r="A634" t="str">
            <v>2.1.1.09.11</v>
          </cell>
          <cell r="B634" t="str">
            <v>A</v>
          </cell>
          <cell r="C634">
            <v>2</v>
          </cell>
          <cell r="D634">
            <v>710</v>
          </cell>
          <cell r="E634" t="str">
            <v xml:space="preserve">IRRF Pessoa Física 0588                          </v>
          </cell>
          <cell r="F634">
            <v>-8645.56</v>
          </cell>
          <cell r="G634">
            <v>7693.43</v>
          </cell>
          <cell r="H634">
            <v>7581.94</v>
          </cell>
          <cell r="I634">
            <v>-8534.07</v>
          </cell>
        </row>
        <row r="635">
          <cell r="A635" t="str">
            <v>2.1.1.09.12</v>
          </cell>
          <cell r="B635" t="str">
            <v>A</v>
          </cell>
          <cell r="C635">
            <v>2</v>
          </cell>
          <cell r="D635">
            <v>711</v>
          </cell>
          <cell r="E635" t="str">
            <v xml:space="preserve">Mensalidade Sindicato a Recolher                 </v>
          </cell>
          <cell r="F635">
            <v>-2924</v>
          </cell>
          <cell r="G635">
            <v>2982.25</v>
          </cell>
          <cell r="H635">
            <v>2789.01</v>
          </cell>
          <cell r="I635">
            <v>-2730.76</v>
          </cell>
        </row>
        <row r="636">
          <cell r="A636" t="str">
            <v>2.1.1.09.13</v>
          </cell>
          <cell r="B636" t="str">
            <v>A</v>
          </cell>
          <cell r="C636">
            <v>2</v>
          </cell>
          <cell r="D636">
            <v>712</v>
          </cell>
          <cell r="E636" t="str">
            <v xml:space="preserve">Associação Portus a Recolher                     </v>
          </cell>
          <cell r="F636">
            <v>-6</v>
          </cell>
          <cell r="G636">
            <v>6</v>
          </cell>
          <cell r="H636">
            <v>6</v>
          </cell>
          <cell r="I636">
            <v>-6</v>
          </cell>
        </row>
        <row r="637">
          <cell r="A637" t="str">
            <v>2.1.1.09.18</v>
          </cell>
          <cell r="B637" t="str">
            <v>A</v>
          </cell>
          <cell r="C637">
            <v>2</v>
          </cell>
          <cell r="D637">
            <v>717</v>
          </cell>
          <cell r="E637" t="str">
            <v xml:space="preserve">Contribuição Portus Jóia                         </v>
          </cell>
          <cell r="F637">
            <v>-10.32</v>
          </cell>
          <cell r="G637">
            <v>10.32</v>
          </cell>
          <cell r="H637">
            <v>10.32</v>
          </cell>
          <cell r="I637">
            <v>-10.32</v>
          </cell>
        </row>
        <row r="638">
          <cell r="A638" t="str">
            <v>2.1.1.09.19</v>
          </cell>
          <cell r="B638" t="str">
            <v>A</v>
          </cell>
          <cell r="C638">
            <v>2</v>
          </cell>
          <cell r="D638">
            <v>718</v>
          </cell>
          <cell r="E638" t="str">
            <v xml:space="preserve">Contribuição Portus s/ Salário                   </v>
          </cell>
          <cell r="F638">
            <v>-9533.86</v>
          </cell>
          <cell r="G638">
            <v>9533.98</v>
          </cell>
          <cell r="H638">
            <v>8480.1299999999992</v>
          </cell>
          <cell r="I638">
            <v>-8480.01</v>
          </cell>
        </row>
        <row r="639">
          <cell r="A639" t="str">
            <v>2.1.1.09.20</v>
          </cell>
          <cell r="B639" t="str">
            <v>A</v>
          </cell>
          <cell r="C639">
            <v>2</v>
          </cell>
          <cell r="D639">
            <v>719</v>
          </cell>
          <cell r="E639" t="str">
            <v xml:space="preserve">Emprestimos Consignado Banco Brasil              </v>
          </cell>
          <cell r="F639">
            <v>-31217.1</v>
          </cell>
          <cell r="G639">
            <v>33433.89</v>
          </cell>
          <cell r="H639">
            <v>35916.22</v>
          </cell>
          <cell r="I639">
            <v>-33699.43</v>
          </cell>
        </row>
        <row r="640">
          <cell r="A640" t="str">
            <v>2.1.1.09.21</v>
          </cell>
          <cell r="B640" t="str">
            <v>A</v>
          </cell>
          <cell r="C640">
            <v>2</v>
          </cell>
          <cell r="D640">
            <v>1256</v>
          </cell>
          <cell r="E640" t="str">
            <v xml:space="preserve">INSS Retido de Terceiros PF                      </v>
          </cell>
          <cell r="F640">
            <v>-3920.58</v>
          </cell>
          <cell r="G640">
            <v>3920.58</v>
          </cell>
          <cell r="H640">
            <v>3569.53</v>
          </cell>
          <cell r="I640">
            <v>-3569.53</v>
          </cell>
        </row>
        <row r="641">
          <cell r="A641" t="str">
            <v>2.1.1.09.25</v>
          </cell>
          <cell r="B641" t="str">
            <v>A</v>
          </cell>
          <cell r="C641">
            <v>2</v>
          </cell>
          <cell r="D641">
            <v>2047</v>
          </cell>
          <cell r="E641" t="str">
            <v xml:space="preserve">Empréstimo Consignado CEF                        </v>
          </cell>
          <cell r="F641">
            <v>0</v>
          </cell>
          <cell r="G641">
            <v>0</v>
          </cell>
          <cell r="H641">
            <v>30334.74</v>
          </cell>
          <cell r="I641">
            <v>-30334.74</v>
          </cell>
        </row>
        <row r="642">
          <cell r="A642" t="str">
            <v>2.1.1.09.26</v>
          </cell>
          <cell r="B642" t="str">
            <v>A</v>
          </cell>
          <cell r="C642">
            <v>2</v>
          </cell>
          <cell r="D642">
            <v>2296</v>
          </cell>
          <cell r="E642" t="str">
            <v xml:space="preserve">Outras Indenizações de Terceiros a Rec.          </v>
          </cell>
          <cell r="F642">
            <v>-243.61</v>
          </cell>
          <cell r="G642">
            <v>0</v>
          </cell>
          <cell r="H642">
            <v>0</v>
          </cell>
          <cell r="I642">
            <v>-243.61</v>
          </cell>
        </row>
        <row r="643">
          <cell r="A643" t="str">
            <v>2.1.1.09.27</v>
          </cell>
          <cell r="B643" t="str">
            <v>A</v>
          </cell>
          <cell r="C643">
            <v>2</v>
          </cell>
          <cell r="D643">
            <v>2430</v>
          </cell>
          <cell r="E643" t="str">
            <v xml:space="preserve">INSS s/ Férias Próximo mês                       </v>
          </cell>
          <cell r="F643">
            <v>-2178.27</v>
          </cell>
          <cell r="G643">
            <v>2178.27</v>
          </cell>
          <cell r="H643">
            <v>620.67999999999995</v>
          </cell>
          <cell r="I643">
            <v>-620.67999999999995</v>
          </cell>
        </row>
        <row r="644">
          <cell r="A644" t="str">
            <v>2.1.1.09.28</v>
          </cell>
          <cell r="B644" t="str">
            <v>A</v>
          </cell>
          <cell r="C644">
            <v>2</v>
          </cell>
          <cell r="D644">
            <v>2500</v>
          </cell>
          <cell r="E644" t="str">
            <v xml:space="preserve">ISS Retido PJ - Alcântara                        </v>
          </cell>
          <cell r="F644">
            <v>-8280.26</v>
          </cell>
          <cell r="G644">
            <v>8280.31</v>
          </cell>
          <cell r="H644">
            <v>14453.68</v>
          </cell>
          <cell r="I644">
            <v>-14453.63</v>
          </cell>
        </row>
        <row r="645">
          <cell r="A645" t="str">
            <v>2.1.1.10</v>
          </cell>
          <cell r="B645" t="str">
            <v>S</v>
          </cell>
          <cell r="C645">
            <v>2</v>
          </cell>
          <cell r="D645">
            <v>720</v>
          </cell>
          <cell r="E645" t="str">
            <v xml:space="preserve">Valores Provisionados                            </v>
          </cell>
          <cell r="F645">
            <v>-14206963.939999999</v>
          </cell>
          <cell r="G645">
            <v>5131875.1399999997</v>
          </cell>
          <cell r="H645">
            <v>2512820.0499999998</v>
          </cell>
          <cell r="I645">
            <v>-11587908.85</v>
          </cell>
        </row>
        <row r="646">
          <cell r="A646" t="str">
            <v>2.1.1.10.01</v>
          </cell>
          <cell r="B646" t="str">
            <v>A</v>
          </cell>
          <cell r="C646">
            <v>2</v>
          </cell>
          <cell r="D646">
            <v>721</v>
          </cell>
          <cell r="E646" t="str">
            <v xml:space="preserve">Provisão de Férias                               </v>
          </cell>
          <cell r="F646">
            <v>-3527640.67</v>
          </cell>
          <cell r="G646">
            <v>312366.71999999997</v>
          </cell>
          <cell r="H646">
            <v>292163.99</v>
          </cell>
          <cell r="I646">
            <v>-3507437.94</v>
          </cell>
        </row>
        <row r="647">
          <cell r="A647" t="str">
            <v>2.1.1.10.03</v>
          </cell>
          <cell r="B647" t="str">
            <v>A</v>
          </cell>
          <cell r="C647">
            <v>2</v>
          </cell>
          <cell r="D647">
            <v>723</v>
          </cell>
          <cell r="E647" t="str">
            <v xml:space="preserve">Provisão de 13º Salário                          </v>
          </cell>
          <cell r="F647">
            <v>-2194029.41</v>
          </cell>
          <cell r="G647">
            <v>3078942.91</v>
          </cell>
          <cell r="H647">
            <v>884913.5</v>
          </cell>
          <cell r="I647">
            <v>0</v>
          </cell>
        </row>
        <row r="648">
          <cell r="A648" t="str">
            <v>2.1.1.10.05</v>
          </cell>
          <cell r="B648" t="str">
            <v>A</v>
          </cell>
          <cell r="C648">
            <v>2</v>
          </cell>
          <cell r="D648">
            <v>725</v>
          </cell>
          <cell r="E648" t="str">
            <v xml:space="preserve">Provisão de PPR                                  </v>
          </cell>
          <cell r="F648">
            <v>-5640578.9800000004</v>
          </cell>
          <cell r="G648">
            <v>551185.59</v>
          </cell>
          <cell r="H648">
            <v>545533.74</v>
          </cell>
          <cell r="I648">
            <v>-5634927.1299999999</v>
          </cell>
        </row>
        <row r="649">
          <cell r="A649" t="str">
            <v>2.1.1.10.06</v>
          </cell>
          <cell r="B649" t="str">
            <v>A</v>
          </cell>
          <cell r="C649">
            <v>2</v>
          </cell>
          <cell r="D649">
            <v>1596</v>
          </cell>
          <cell r="E649" t="str">
            <v xml:space="preserve">Outras Provisões                                 </v>
          </cell>
          <cell r="F649">
            <v>-909719.98</v>
          </cell>
          <cell r="G649">
            <v>123872.09</v>
          </cell>
          <cell r="H649">
            <v>476641.81</v>
          </cell>
          <cell r="I649">
            <v>-1262489.7</v>
          </cell>
        </row>
        <row r="650">
          <cell r="A650" t="str">
            <v>2.1.1.10.08</v>
          </cell>
          <cell r="B650" t="str">
            <v>A</v>
          </cell>
          <cell r="C650">
            <v>2</v>
          </cell>
          <cell r="D650">
            <v>2703</v>
          </cell>
          <cell r="E650" t="str">
            <v xml:space="preserve">Encargos s/ Prov. de Férias - INSS               </v>
          </cell>
          <cell r="F650">
            <v>-902283.11</v>
          </cell>
          <cell r="G650">
            <v>80308.070000000007</v>
          </cell>
          <cell r="H650">
            <v>75063.539999999994</v>
          </cell>
          <cell r="I650">
            <v>-897038.58</v>
          </cell>
        </row>
        <row r="651">
          <cell r="A651" t="str">
            <v>2.1.1.10.09</v>
          </cell>
          <cell r="B651" t="str">
            <v>A</v>
          </cell>
          <cell r="C651">
            <v>2</v>
          </cell>
          <cell r="D651">
            <v>2704</v>
          </cell>
          <cell r="E651" t="str">
            <v xml:space="preserve">Encargos s/ Prov. de Férias - FGTS               </v>
          </cell>
          <cell r="F651">
            <v>-275506.25</v>
          </cell>
          <cell r="G651">
            <v>24521.49</v>
          </cell>
          <cell r="H651">
            <v>22920.22</v>
          </cell>
          <cell r="I651">
            <v>-273904.98</v>
          </cell>
        </row>
        <row r="652">
          <cell r="A652" t="str">
            <v>2.1.1.10.10</v>
          </cell>
          <cell r="B652" t="str">
            <v>A</v>
          </cell>
          <cell r="C652">
            <v>2</v>
          </cell>
          <cell r="D652">
            <v>2705</v>
          </cell>
          <cell r="E652" t="str">
            <v xml:space="preserve">Encargos s/ Prov. de Férias - Portus             </v>
          </cell>
          <cell r="F652">
            <v>-12162.36</v>
          </cell>
          <cell r="G652">
            <v>2299.54</v>
          </cell>
          <cell r="H652">
            <v>1339.61</v>
          </cell>
          <cell r="I652">
            <v>-11202.43</v>
          </cell>
        </row>
        <row r="653">
          <cell r="A653" t="str">
            <v>2.1.1.10.11</v>
          </cell>
          <cell r="B653" t="str">
            <v>A</v>
          </cell>
          <cell r="C653">
            <v>2</v>
          </cell>
          <cell r="D653">
            <v>2706</v>
          </cell>
          <cell r="E653" t="str">
            <v xml:space="preserve">Encargos s/ Prov. de 13º Sal - INSS              </v>
          </cell>
          <cell r="F653">
            <v>-563582.81999999995</v>
          </cell>
          <cell r="G653">
            <v>749867.71</v>
          </cell>
          <cell r="H653">
            <v>187192.98</v>
          </cell>
          <cell r="I653">
            <v>-908.09</v>
          </cell>
        </row>
        <row r="654">
          <cell r="A654" t="str">
            <v>2.1.1.10.12</v>
          </cell>
          <cell r="B654" t="str">
            <v>A</v>
          </cell>
          <cell r="C654">
            <v>2</v>
          </cell>
          <cell r="D654">
            <v>2707</v>
          </cell>
          <cell r="E654" t="str">
            <v xml:space="preserve">Encargos s/ Prov. de 13º Sal - FGTS              </v>
          </cell>
          <cell r="F654">
            <v>-172086.41</v>
          </cell>
          <cell r="G654">
            <v>189155.08</v>
          </cell>
          <cell r="H654">
            <v>17068.669999999998</v>
          </cell>
          <cell r="I654">
            <v>0</v>
          </cell>
        </row>
        <row r="655">
          <cell r="A655" t="str">
            <v>2.1.1.10.13</v>
          </cell>
          <cell r="B655" t="str">
            <v>A</v>
          </cell>
          <cell r="C655">
            <v>2</v>
          </cell>
          <cell r="D655">
            <v>2708</v>
          </cell>
          <cell r="E655" t="str">
            <v xml:space="preserve">Encargos s/ Prov. de 13º Sal - Portus            </v>
          </cell>
          <cell r="F655">
            <v>-9373.9500000000007</v>
          </cell>
          <cell r="G655">
            <v>19355.939999999999</v>
          </cell>
          <cell r="H655">
            <v>9981.99</v>
          </cell>
          <cell r="I655">
            <v>0</v>
          </cell>
        </row>
        <row r="656">
          <cell r="A656" t="str">
            <v>2.1.1.11</v>
          </cell>
          <cell r="B656" t="str">
            <v>S</v>
          </cell>
          <cell r="C656">
            <v>2</v>
          </cell>
          <cell r="D656">
            <v>1598</v>
          </cell>
          <cell r="E656" t="str">
            <v xml:space="preserve">Provisões p/ Contingências                       </v>
          </cell>
          <cell r="F656">
            <v>-1647000</v>
          </cell>
          <cell r="G656">
            <v>247000</v>
          </cell>
          <cell r="H656">
            <v>610000</v>
          </cell>
          <cell r="I656">
            <v>-2010000</v>
          </cell>
        </row>
        <row r="657">
          <cell r="A657" t="str">
            <v>2.1.1.11.01</v>
          </cell>
          <cell r="B657" t="str">
            <v>A</v>
          </cell>
          <cell r="C657">
            <v>2</v>
          </cell>
          <cell r="D657">
            <v>1600</v>
          </cell>
          <cell r="E657" t="str">
            <v xml:space="preserve">Provisão p/ Contingências Trabalhistas           </v>
          </cell>
          <cell r="F657">
            <v>-900000</v>
          </cell>
          <cell r="G657">
            <v>0</v>
          </cell>
          <cell r="H657">
            <v>0</v>
          </cell>
          <cell r="I657">
            <v>-900000</v>
          </cell>
        </row>
        <row r="658">
          <cell r="A658" t="str">
            <v>2.1.1.11.02</v>
          </cell>
          <cell r="B658" t="str">
            <v>A</v>
          </cell>
          <cell r="C658">
            <v>2</v>
          </cell>
          <cell r="D658">
            <v>1602</v>
          </cell>
          <cell r="E658" t="str">
            <v xml:space="preserve">Provisão p/ Contingências Cíveis                 </v>
          </cell>
          <cell r="F658">
            <v>-747000</v>
          </cell>
          <cell r="G658">
            <v>247000</v>
          </cell>
          <cell r="H658">
            <v>610000</v>
          </cell>
          <cell r="I658">
            <v>-1110000</v>
          </cell>
        </row>
        <row r="659">
          <cell r="A659" t="str">
            <v>2.1.1.12</v>
          </cell>
          <cell r="B659" t="str">
            <v>S</v>
          </cell>
          <cell r="C659">
            <v>2</v>
          </cell>
          <cell r="D659">
            <v>1615</v>
          </cell>
          <cell r="E659" t="str">
            <v xml:space="preserve">Receita Diferida Curto Prazo                     </v>
          </cell>
          <cell r="F659">
            <v>-6080967.2599999998</v>
          </cell>
          <cell r="G659">
            <v>506747.27</v>
          </cell>
          <cell r="H659">
            <v>506747.27</v>
          </cell>
          <cell r="I659">
            <v>-6080967.2599999998</v>
          </cell>
        </row>
        <row r="660">
          <cell r="A660" t="str">
            <v>2.1.1.12.01</v>
          </cell>
          <cell r="B660" t="str">
            <v>A</v>
          </cell>
          <cell r="C660">
            <v>2</v>
          </cell>
          <cell r="D660">
            <v>1616</v>
          </cell>
          <cell r="E660" t="str">
            <v xml:space="preserve">Rec. Dif. Projeto TEGRAM - CP                    </v>
          </cell>
          <cell r="F660">
            <v>-6080967.2599999998</v>
          </cell>
          <cell r="G660">
            <v>506747.27</v>
          </cell>
          <cell r="H660">
            <v>506747.27</v>
          </cell>
          <cell r="I660">
            <v>-6080967.2599999998</v>
          </cell>
        </row>
        <row r="661">
          <cell r="A661" t="str">
            <v>2.1.1.13</v>
          </cell>
          <cell r="B661" t="str">
            <v>S</v>
          </cell>
          <cell r="C661">
            <v>2</v>
          </cell>
          <cell r="D661">
            <v>2561</v>
          </cell>
          <cell r="E661" t="str">
            <v xml:space="preserve">Retenções Contratuais                            </v>
          </cell>
          <cell r="F661">
            <v>0</v>
          </cell>
          <cell r="G661">
            <v>30036.71</v>
          </cell>
          <cell r="H661">
            <v>30036.71</v>
          </cell>
          <cell r="I661">
            <v>0</v>
          </cell>
        </row>
        <row r="662">
          <cell r="A662" t="str">
            <v>2.1.1.13.01</v>
          </cell>
          <cell r="B662" t="str">
            <v>A</v>
          </cell>
          <cell r="C662">
            <v>2</v>
          </cell>
          <cell r="D662">
            <v>2562</v>
          </cell>
          <cell r="E662" t="str">
            <v xml:space="preserve">Intern. Marítima - Contrato nº 049/2015          </v>
          </cell>
          <cell r="F662">
            <v>0</v>
          </cell>
          <cell r="G662">
            <v>7365.68</v>
          </cell>
          <cell r="H662">
            <v>7365.68</v>
          </cell>
          <cell r="I662">
            <v>0</v>
          </cell>
        </row>
        <row r="663">
          <cell r="A663" t="str">
            <v>2.1.1.13.02</v>
          </cell>
          <cell r="B663" t="str">
            <v>A</v>
          </cell>
          <cell r="C663">
            <v>2</v>
          </cell>
          <cell r="D663">
            <v>2563</v>
          </cell>
          <cell r="E663" t="str">
            <v xml:space="preserve">Maxtec - Contrato nº 028/2016                    </v>
          </cell>
          <cell r="F663">
            <v>0</v>
          </cell>
          <cell r="G663">
            <v>13293.85</v>
          </cell>
          <cell r="H663">
            <v>13293.85</v>
          </cell>
          <cell r="I663">
            <v>0</v>
          </cell>
        </row>
        <row r="664">
          <cell r="A664" t="str">
            <v>2.1.1.13.03</v>
          </cell>
          <cell r="B664" t="str">
            <v>A</v>
          </cell>
          <cell r="C664">
            <v>2</v>
          </cell>
          <cell r="D664">
            <v>2976</v>
          </cell>
          <cell r="E664" t="str">
            <v xml:space="preserve">Nórcia Vigilância - Contrato nº 050/2018         </v>
          </cell>
          <cell r="F664">
            <v>0</v>
          </cell>
          <cell r="G664">
            <v>9377.18</v>
          </cell>
          <cell r="H664">
            <v>9377.18</v>
          </cell>
          <cell r="I664">
            <v>0</v>
          </cell>
        </row>
        <row r="665">
          <cell r="A665" t="str">
            <v>2.2</v>
          </cell>
          <cell r="B665" t="str">
            <v>S</v>
          </cell>
          <cell r="C665">
            <v>2</v>
          </cell>
          <cell r="D665">
            <v>726</v>
          </cell>
          <cell r="E665" t="str">
            <v xml:space="preserve">Passivo Não Circulante                           </v>
          </cell>
          <cell r="F665">
            <v>-441210177.66000003</v>
          </cell>
          <cell r="G665">
            <v>506747.27</v>
          </cell>
          <cell r="H665">
            <v>0</v>
          </cell>
          <cell r="I665">
            <v>-440703430.38999999</v>
          </cell>
        </row>
        <row r="666">
          <cell r="A666" t="str">
            <v>2.2.1</v>
          </cell>
          <cell r="B666" t="str">
            <v>S</v>
          </cell>
          <cell r="C666">
            <v>2</v>
          </cell>
          <cell r="D666">
            <v>727</v>
          </cell>
          <cell r="E666" t="str">
            <v xml:space="preserve">Exigível a Longo Prazo                           </v>
          </cell>
          <cell r="F666">
            <v>-441210177.66000003</v>
          </cell>
          <cell r="G666">
            <v>506747.27</v>
          </cell>
          <cell r="H666">
            <v>0</v>
          </cell>
          <cell r="I666">
            <v>-440703430.38999999</v>
          </cell>
        </row>
        <row r="667">
          <cell r="A667" t="str">
            <v>2.2.1.01</v>
          </cell>
          <cell r="B667" t="str">
            <v>S</v>
          </cell>
          <cell r="C667">
            <v>2</v>
          </cell>
          <cell r="D667">
            <v>728</v>
          </cell>
          <cell r="E667" t="str">
            <v xml:space="preserve">Convênios à Comprovar                            </v>
          </cell>
          <cell r="F667">
            <v>-336818954.05000001</v>
          </cell>
          <cell r="G667">
            <v>0</v>
          </cell>
          <cell r="H667">
            <v>0</v>
          </cell>
          <cell r="I667">
            <v>-336818954.05000001</v>
          </cell>
        </row>
        <row r="668">
          <cell r="A668" t="str">
            <v>2.2.1.01.01</v>
          </cell>
          <cell r="B668" t="str">
            <v>A</v>
          </cell>
          <cell r="C668">
            <v>2</v>
          </cell>
          <cell r="D668">
            <v>729</v>
          </cell>
          <cell r="E668" t="str">
            <v xml:space="preserve">Convênio DNIT/AQ/173/2003/00 - P                 </v>
          </cell>
          <cell r="F668">
            <v>-248773205.41999999</v>
          </cell>
          <cell r="G668">
            <v>0</v>
          </cell>
          <cell r="H668">
            <v>0</v>
          </cell>
          <cell r="I668">
            <v>-248773205.41999999</v>
          </cell>
        </row>
        <row r="669">
          <cell r="A669" t="str">
            <v>2.2.1.01.02</v>
          </cell>
          <cell r="B669" t="str">
            <v>A</v>
          </cell>
          <cell r="C669">
            <v>2</v>
          </cell>
          <cell r="D669">
            <v>730</v>
          </cell>
          <cell r="E669" t="str">
            <v xml:space="preserve">Convênio DNIT AQ 00.01.0226/2004 - P             </v>
          </cell>
          <cell r="F669">
            <v>-571251.17000000004</v>
          </cell>
          <cell r="G669">
            <v>0</v>
          </cell>
          <cell r="H669">
            <v>0</v>
          </cell>
          <cell r="I669">
            <v>-571251.17000000004</v>
          </cell>
        </row>
        <row r="670">
          <cell r="A670" t="str">
            <v>2.2.1.01.03</v>
          </cell>
          <cell r="B670" t="str">
            <v>A</v>
          </cell>
          <cell r="C670">
            <v>2</v>
          </cell>
          <cell r="D670">
            <v>731</v>
          </cell>
          <cell r="E670" t="str">
            <v xml:space="preserve">Convênio SEP/001/2007 - P                        </v>
          </cell>
          <cell r="F670">
            <v>-16207119.6</v>
          </cell>
          <cell r="G670">
            <v>0</v>
          </cell>
          <cell r="H670">
            <v>0</v>
          </cell>
          <cell r="I670">
            <v>-16207119.6</v>
          </cell>
        </row>
        <row r="671">
          <cell r="A671" t="str">
            <v>2.2.1.01.04</v>
          </cell>
          <cell r="B671" t="str">
            <v>A</v>
          </cell>
          <cell r="C671">
            <v>2</v>
          </cell>
          <cell r="D671">
            <v>1470</v>
          </cell>
          <cell r="E671" t="str">
            <v xml:space="preserve">Termo de Compromisso SEP/012/2011 - P            </v>
          </cell>
          <cell r="F671">
            <v>-40992348.109999999</v>
          </cell>
          <cell r="G671">
            <v>0</v>
          </cell>
          <cell r="H671">
            <v>0</v>
          </cell>
          <cell r="I671">
            <v>-40992348.109999999</v>
          </cell>
        </row>
        <row r="672">
          <cell r="A672" t="str">
            <v>2.2.1.01.05</v>
          </cell>
          <cell r="B672" t="str">
            <v>A</v>
          </cell>
          <cell r="C672">
            <v>2</v>
          </cell>
          <cell r="D672">
            <v>1964</v>
          </cell>
          <cell r="E672" t="str">
            <v xml:space="preserve">Termo de Compromisso SEP/04/2014 - P             </v>
          </cell>
          <cell r="F672">
            <v>-30275029.75</v>
          </cell>
          <cell r="G672">
            <v>0</v>
          </cell>
          <cell r="H672">
            <v>0</v>
          </cell>
          <cell r="I672">
            <v>-30275029.75</v>
          </cell>
        </row>
        <row r="673">
          <cell r="A673" t="str">
            <v>2.2.1.04</v>
          </cell>
          <cell r="B673" t="str">
            <v>S</v>
          </cell>
          <cell r="C673">
            <v>2</v>
          </cell>
          <cell r="D673">
            <v>1617</v>
          </cell>
          <cell r="E673" t="str">
            <v xml:space="preserve">Receita Diferida Longo Prazo                     </v>
          </cell>
          <cell r="F673">
            <v>-104391223.61</v>
          </cell>
          <cell r="G673">
            <v>506747.27</v>
          </cell>
          <cell r="H673">
            <v>0</v>
          </cell>
          <cell r="I673">
            <v>-103884476.34</v>
          </cell>
        </row>
        <row r="674">
          <cell r="A674" t="str">
            <v>2.2.1.04.01</v>
          </cell>
          <cell r="B674" t="str">
            <v>A</v>
          </cell>
          <cell r="C674">
            <v>2</v>
          </cell>
          <cell r="D674">
            <v>1618</v>
          </cell>
          <cell r="E674" t="str">
            <v xml:space="preserve">Rec. Dif. Projeto TEGRAM - LP                    </v>
          </cell>
          <cell r="F674">
            <v>-104391223.61</v>
          </cell>
          <cell r="G674">
            <v>506747.27</v>
          </cell>
          <cell r="H674">
            <v>0</v>
          </cell>
          <cell r="I674">
            <v>-103884476.34</v>
          </cell>
        </row>
        <row r="675">
          <cell r="A675" t="str">
            <v>2.3</v>
          </cell>
          <cell r="B675" t="str">
            <v>S</v>
          </cell>
          <cell r="C675">
            <v>2</v>
          </cell>
          <cell r="D675">
            <v>734</v>
          </cell>
          <cell r="E675" t="str">
            <v xml:space="preserve">Passivo de Compensação                           </v>
          </cell>
          <cell r="F675">
            <v>-88283872.469999999</v>
          </cell>
          <cell r="G675">
            <v>0</v>
          </cell>
          <cell r="H675">
            <v>0</v>
          </cell>
          <cell r="I675">
            <v>-88283872.469999999</v>
          </cell>
        </row>
        <row r="676">
          <cell r="A676" t="str">
            <v>2.3.1</v>
          </cell>
          <cell r="B676" t="str">
            <v>S</v>
          </cell>
          <cell r="C676">
            <v>2</v>
          </cell>
          <cell r="D676">
            <v>735</v>
          </cell>
          <cell r="E676" t="str">
            <v xml:space="preserve">Convênio Estado/União                            </v>
          </cell>
          <cell r="F676">
            <v>-88283872.469999999</v>
          </cell>
          <cell r="G676">
            <v>0</v>
          </cell>
          <cell r="H676">
            <v>0</v>
          </cell>
          <cell r="I676">
            <v>-88283872.469999999</v>
          </cell>
        </row>
        <row r="677">
          <cell r="A677" t="str">
            <v>2.3.1.01</v>
          </cell>
          <cell r="B677" t="str">
            <v>S</v>
          </cell>
          <cell r="C677">
            <v>2</v>
          </cell>
          <cell r="D677">
            <v>736</v>
          </cell>
          <cell r="E677" t="str">
            <v xml:space="preserve">Bens Oriundos da Codomar                         </v>
          </cell>
          <cell r="F677">
            <v>-88283872.469999999</v>
          </cell>
          <cell r="G677">
            <v>0</v>
          </cell>
          <cell r="H677">
            <v>0</v>
          </cell>
          <cell r="I677">
            <v>-88283872.469999999</v>
          </cell>
        </row>
        <row r="678">
          <cell r="A678" t="str">
            <v>2.3.1.01.01</v>
          </cell>
          <cell r="B678" t="str">
            <v>A</v>
          </cell>
          <cell r="C678">
            <v>2</v>
          </cell>
          <cell r="D678">
            <v>737</v>
          </cell>
          <cell r="E678" t="str">
            <v xml:space="preserve">Bens Móveis                                      </v>
          </cell>
          <cell r="F678">
            <v>-1588934.94</v>
          </cell>
          <cell r="G678">
            <v>0</v>
          </cell>
          <cell r="H678">
            <v>0</v>
          </cell>
          <cell r="I678">
            <v>-1588934.94</v>
          </cell>
        </row>
        <row r="679">
          <cell r="A679" t="str">
            <v>2.3.1.01.02</v>
          </cell>
          <cell r="B679" t="str">
            <v>A</v>
          </cell>
          <cell r="C679">
            <v>2</v>
          </cell>
          <cell r="D679">
            <v>738</v>
          </cell>
          <cell r="E679" t="str">
            <v xml:space="preserve">Bens Imóveis                                     </v>
          </cell>
          <cell r="F679">
            <v>-86694937.530000001</v>
          </cell>
          <cell r="G679">
            <v>0</v>
          </cell>
          <cell r="H679">
            <v>0</v>
          </cell>
          <cell r="I679">
            <v>-86694937.530000001</v>
          </cell>
        </row>
        <row r="680">
          <cell r="A680" t="str">
            <v>2.4</v>
          </cell>
          <cell r="B680" t="str">
            <v>S</v>
          </cell>
          <cell r="C680">
            <v>2</v>
          </cell>
          <cell r="D680">
            <v>739</v>
          </cell>
          <cell r="E680" t="str">
            <v xml:space="preserve">Patrimônio Líquido                               </v>
          </cell>
          <cell r="F680">
            <v>-318132209.54000002</v>
          </cell>
          <cell r="G680">
            <v>459589402.61000001</v>
          </cell>
          <cell r="H680">
            <v>536714177.02999997</v>
          </cell>
          <cell r="I680">
            <v>-395256983.95999998</v>
          </cell>
        </row>
        <row r="681">
          <cell r="A681" t="str">
            <v>2.4.1</v>
          </cell>
          <cell r="B681" t="str">
            <v>S</v>
          </cell>
          <cell r="C681">
            <v>2</v>
          </cell>
          <cell r="D681">
            <v>740</v>
          </cell>
          <cell r="E681" t="str">
            <v xml:space="preserve">Capital Realizado                                </v>
          </cell>
          <cell r="F681">
            <v>-254589402.61000001</v>
          </cell>
          <cell r="G681">
            <v>459589402.61000001</v>
          </cell>
          <cell r="H681">
            <v>536714177.02999997</v>
          </cell>
          <cell r="I681">
            <v>-331714177.02999997</v>
          </cell>
        </row>
        <row r="682">
          <cell r="A682" t="str">
            <v>2.4.1.01</v>
          </cell>
          <cell r="B682" t="str">
            <v>A</v>
          </cell>
          <cell r="C682">
            <v>2</v>
          </cell>
          <cell r="D682">
            <v>741</v>
          </cell>
          <cell r="E682" t="str">
            <v xml:space="preserve">Capital Integralizado                            </v>
          </cell>
          <cell r="F682">
            <v>-254589402.61000001</v>
          </cell>
          <cell r="G682">
            <v>254589402.61000001</v>
          </cell>
          <cell r="H682">
            <v>0</v>
          </cell>
          <cell r="I682">
            <v>0</v>
          </cell>
        </row>
        <row r="683">
          <cell r="A683" t="str">
            <v>2.4.1.02</v>
          </cell>
          <cell r="B683" t="str">
            <v>A</v>
          </cell>
          <cell r="C683">
            <v>2</v>
          </cell>
          <cell r="D683">
            <v>3829</v>
          </cell>
          <cell r="E683" t="str">
            <v xml:space="preserve">Capital Subscrito                                </v>
          </cell>
          <cell r="F683">
            <v>0</v>
          </cell>
          <cell r="G683">
            <v>200000000</v>
          </cell>
          <cell r="H683">
            <v>536714177.02999997</v>
          </cell>
          <cell r="I683">
            <v>-336714177.02999997</v>
          </cell>
        </row>
        <row r="684">
          <cell r="A684" t="str">
            <v>2.4.1.03</v>
          </cell>
          <cell r="B684" t="str">
            <v>A</v>
          </cell>
          <cell r="C684">
            <v>2</v>
          </cell>
          <cell r="D684">
            <v>3830</v>
          </cell>
          <cell r="E684" t="str">
            <v xml:space="preserve">Capital à Integralizar                           </v>
          </cell>
          <cell r="F684">
            <v>0</v>
          </cell>
          <cell r="G684">
            <v>5000000</v>
          </cell>
          <cell r="H684">
            <v>0</v>
          </cell>
          <cell r="I684">
            <v>5000000</v>
          </cell>
        </row>
        <row r="685">
          <cell r="A685" t="str">
            <v>2.4.2</v>
          </cell>
          <cell r="B685" t="str">
            <v>S</v>
          </cell>
          <cell r="C685">
            <v>2</v>
          </cell>
          <cell r="D685">
            <v>742</v>
          </cell>
          <cell r="E685" t="str">
            <v xml:space="preserve">Reservas                                         </v>
          </cell>
          <cell r="F685">
            <v>-63542806.93</v>
          </cell>
          <cell r="G685">
            <v>0</v>
          </cell>
          <cell r="H685">
            <v>0</v>
          </cell>
          <cell r="I685">
            <v>-63542806.93</v>
          </cell>
        </row>
        <row r="686">
          <cell r="A686" t="str">
            <v>2.4.2.02</v>
          </cell>
          <cell r="B686" t="str">
            <v>S</v>
          </cell>
          <cell r="C686">
            <v>2</v>
          </cell>
          <cell r="D686">
            <v>744</v>
          </cell>
          <cell r="E686" t="str">
            <v xml:space="preserve">Reservas de Lucros                               </v>
          </cell>
          <cell r="F686">
            <v>-63542806.93</v>
          </cell>
          <cell r="G686">
            <v>0</v>
          </cell>
          <cell r="H686">
            <v>0</v>
          </cell>
          <cell r="I686">
            <v>-63542806.93</v>
          </cell>
        </row>
        <row r="687">
          <cell r="A687" t="str">
            <v>2.4.2.02.01</v>
          </cell>
          <cell r="B687" t="str">
            <v>A</v>
          </cell>
          <cell r="C687">
            <v>2</v>
          </cell>
          <cell r="D687">
            <v>745</v>
          </cell>
          <cell r="E687" t="str">
            <v xml:space="preserve">Redução IRPJ - ADENE                             </v>
          </cell>
          <cell r="F687">
            <v>-9235664.8699999992</v>
          </cell>
          <cell r="G687">
            <v>0</v>
          </cell>
          <cell r="H687">
            <v>0</v>
          </cell>
          <cell r="I687">
            <v>-9235664.8699999992</v>
          </cell>
        </row>
        <row r="688">
          <cell r="A688" t="str">
            <v>2.4.2.02.02</v>
          </cell>
          <cell r="B688" t="str">
            <v>A</v>
          </cell>
          <cell r="C688">
            <v>2</v>
          </cell>
          <cell r="D688">
            <v>746</v>
          </cell>
          <cell r="E688" t="str">
            <v xml:space="preserve">Reserva Legal                                    </v>
          </cell>
          <cell r="F688">
            <v>-14522091.77</v>
          </cell>
          <cell r="G688">
            <v>0</v>
          </cell>
          <cell r="H688">
            <v>0</v>
          </cell>
          <cell r="I688">
            <v>-14522091.77</v>
          </cell>
        </row>
        <row r="689">
          <cell r="A689" t="str">
            <v>2.4.2.02.03</v>
          </cell>
          <cell r="B689" t="str">
            <v>A</v>
          </cell>
          <cell r="C689">
            <v>2</v>
          </cell>
          <cell r="D689">
            <v>747</v>
          </cell>
          <cell r="E689" t="str">
            <v xml:space="preserve">Reserva de Lucros a Realizar                     </v>
          </cell>
          <cell r="F689">
            <v>-39785050.289999999</v>
          </cell>
          <cell r="G689">
            <v>0</v>
          </cell>
          <cell r="H689">
            <v>0</v>
          </cell>
          <cell r="I689">
            <v>-39785050.289999999</v>
          </cell>
        </row>
        <row r="690">
          <cell r="A690">
            <v>3</v>
          </cell>
          <cell r="B690" t="str">
            <v>S</v>
          </cell>
          <cell r="C690">
            <v>3</v>
          </cell>
          <cell r="D690">
            <v>760</v>
          </cell>
          <cell r="E690" t="str">
            <v xml:space="preserve">RESULTADO DO EXERCÍCIO                           </v>
          </cell>
          <cell r="F690">
            <v>-60801668.229999997</v>
          </cell>
          <cell r="G690">
            <v>16407443.380000001</v>
          </cell>
          <cell r="H690">
            <v>17393479.800000001</v>
          </cell>
          <cell r="I690">
            <v>-61787704.649999999</v>
          </cell>
        </row>
        <row r="691">
          <cell r="A691" t="str">
            <v>3.1</v>
          </cell>
          <cell r="B691" t="str">
            <v>S</v>
          </cell>
          <cell r="C691">
            <v>3</v>
          </cell>
          <cell r="D691">
            <v>761</v>
          </cell>
          <cell r="E691" t="str">
            <v xml:space="preserve">Receita                                          </v>
          </cell>
          <cell r="F691">
            <v>-190287455.61000001</v>
          </cell>
          <cell r="G691">
            <v>1980187.75</v>
          </cell>
          <cell r="H691">
            <v>16038807.84</v>
          </cell>
          <cell r="I691">
            <v>-204346075.69999999</v>
          </cell>
        </row>
        <row r="692">
          <cell r="A692" t="str">
            <v>3.1.1</v>
          </cell>
          <cell r="B692" t="str">
            <v>S</v>
          </cell>
          <cell r="C692">
            <v>3</v>
          </cell>
          <cell r="D692">
            <v>762</v>
          </cell>
          <cell r="E692" t="str">
            <v xml:space="preserve">Receita Operacional                              </v>
          </cell>
          <cell r="F692">
            <v>-217177229.34</v>
          </cell>
          <cell r="G692">
            <v>0</v>
          </cell>
          <cell r="H692">
            <v>16038807.84</v>
          </cell>
          <cell r="I692">
            <v>-233216037.18000001</v>
          </cell>
        </row>
        <row r="693">
          <cell r="A693" t="str">
            <v>3.1.1.01</v>
          </cell>
          <cell r="B693" t="str">
            <v>S</v>
          </cell>
          <cell r="C693">
            <v>3</v>
          </cell>
          <cell r="D693">
            <v>763</v>
          </cell>
          <cell r="E693" t="str">
            <v xml:space="preserve">Tarifas                                          </v>
          </cell>
          <cell r="F693">
            <v>-161246381.24000001</v>
          </cell>
          <cell r="G693">
            <v>0</v>
          </cell>
          <cell r="H693">
            <v>11408022.630000001</v>
          </cell>
          <cell r="I693">
            <v>-172654403.87</v>
          </cell>
        </row>
        <row r="694">
          <cell r="A694" t="str">
            <v>3.1.1.01.01</v>
          </cell>
          <cell r="B694" t="str">
            <v>A</v>
          </cell>
          <cell r="C694">
            <v>3</v>
          </cell>
          <cell r="D694">
            <v>764</v>
          </cell>
          <cell r="E694" t="str">
            <v xml:space="preserve">Tarifa I                                         </v>
          </cell>
          <cell r="F694">
            <v>-52875570.439999998</v>
          </cell>
          <cell r="G694">
            <v>0</v>
          </cell>
          <cell r="H694">
            <v>3893430.53</v>
          </cell>
          <cell r="I694">
            <v>-56769000.969999999</v>
          </cell>
        </row>
        <row r="695">
          <cell r="A695" t="str">
            <v>3.1.1.01.02</v>
          </cell>
          <cell r="B695" t="str">
            <v>A</v>
          </cell>
          <cell r="C695">
            <v>3</v>
          </cell>
          <cell r="D695">
            <v>765</v>
          </cell>
          <cell r="E695" t="str">
            <v xml:space="preserve">Tarifa II                                        </v>
          </cell>
          <cell r="F695">
            <v>-3250655.47</v>
          </cell>
          <cell r="G695">
            <v>0</v>
          </cell>
          <cell r="H695">
            <v>285913.92</v>
          </cell>
          <cell r="I695">
            <v>-3536569.39</v>
          </cell>
        </row>
        <row r="696">
          <cell r="A696" t="str">
            <v>3.1.1.01.03</v>
          </cell>
          <cell r="B696" t="str">
            <v>A</v>
          </cell>
          <cell r="C696">
            <v>3</v>
          </cell>
          <cell r="D696">
            <v>766</v>
          </cell>
          <cell r="E696" t="str">
            <v xml:space="preserve">Tarifa III                                       </v>
          </cell>
          <cell r="F696">
            <v>-74887000.290000007</v>
          </cell>
          <cell r="G696">
            <v>0</v>
          </cell>
          <cell r="H696">
            <v>5473389.7000000002</v>
          </cell>
          <cell r="I696">
            <v>-80360389.989999995</v>
          </cell>
        </row>
        <row r="697">
          <cell r="A697" t="str">
            <v>3.1.1.01.05</v>
          </cell>
          <cell r="B697" t="str">
            <v>A</v>
          </cell>
          <cell r="C697">
            <v>3</v>
          </cell>
          <cell r="D697">
            <v>768</v>
          </cell>
          <cell r="E697" t="str">
            <v xml:space="preserve">Tarifa V                                         </v>
          </cell>
          <cell r="F697">
            <v>-1732300.01</v>
          </cell>
          <cell r="G697">
            <v>0</v>
          </cell>
          <cell r="H697">
            <v>6476.3</v>
          </cell>
          <cell r="I697">
            <v>-1738776.31</v>
          </cell>
        </row>
        <row r="698">
          <cell r="A698" t="str">
            <v>3.1.1.01.07</v>
          </cell>
          <cell r="B698" t="str">
            <v>A</v>
          </cell>
          <cell r="C698">
            <v>3</v>
          </cell>
          <cell r="D698">
            <v>770</v>
          </cell>
          <cell r="E698" t="str">
            <v xml:space="preserve">Tarifa VII                                       </v>
          </cell>
          <cell r="F698">
            <v>-2758948.91</v>
          </cell>
          <cell r="G698">
            <v>0</v>
          </cell>
          <cell r="H698">
            <v>230759.33</v>
          </cell>
          <cell r="I698">
            <v>-2989708.24</v>
          </cell>
        </row>
        <row r="699">
          <cell r="A699" t="str">
            <v>3.1.1.01.09</v>
          </cell>
          <cell r="B699" t="str">
            <v>A</v>
          </cell>
          <cell r="C699">
            <v>3</v>
          </cell>
          <cell r="D699">
            <v>772</v>
          </cell>
          <cell r="E699" t="str">
            <v xml:space="preserve">Tarifa VIII Abicagem                             </v>
          </cell>
          <cell r="F699">
            <v>-513096.06</v>
          </cell>
          <cell r="G699">
            <v>0</v>
          </cell>
          <cell r="H699">
            <v>41988.88</v>
          </cell>
          <cell r="I699">
            <v>-555084.93999999994</v>
          </cell>
        </row>
        <row r="700">
          <cell r="A700" t="str">
            <v>3.1.1.01.10</v>
          </cell>
          <cell r="B700" t="str">
            <v>A</v>
          </cell>
          <cell r="C700">
            <v>3</v>
          </cell>
          <cell r="D700">
            <v>773</v>
          </cell>
          <cell r="E700" t="str">
            <v xml:space="preserve">Tarifa IX                                        </v>
          </cell>
          <cell r="F700">
            <v>-25228810.059999999</v>
          </cell>
          <cell r="G700">
            <v>0</v>
          </cell>
          <cell r="H700">
            <v>1476063.97</v>
          </cell>
          <cell r="I700">
            <v>-26704874.030000001</v>
          </cell>
        </row>
        <row r="701">
          <cell r="A701" t="str">
            <v>3.1.1.02</v>
          </cell>
          <cell r="B701" t="str">
            <v>S</v>
          </cell>
          <cell r="C701">
            <v>3</v>
          </cell>
          <cell r="D701">
            <v>774</v>
          </cell>
          <cell r="E701" t="str">
            <v xml:space="preserve">Outras Receitas Operacionais                     </v>
          </cell>
          <cell r="F701">
            <v>-55930848.100000001</v>
          </cell>
          <cell r="G701">
            <v>0</v>
          </cell>
          <cell r="H701">
            <v>4630785.21</v>
          </cell>
          <cell r="I701">
            <v>-60561633.310000002</v>
          </cell>
        </row>
        <row r="702">
          <cell r="A702" t="str">
            <v>3.1.1.02.01</v>
          </cell>
          <cell r="B702" t="str">
            <v>A</v>
          </cell>
          <cell r="C702">
            <v>3</v>
          </cell>
          <cell r="D702">
            <v>775</v>
          </cell>
          <cell r="E702" t="str">
            <v xml:space="preserve">Arrendamento - Tarifa X                          </v>
          </cell>
          <cell r="F702">
            <v>-29668267.609999999</v>
          </cell>
          <cell r="G702">
            <v>0</v>
          </cell>
          <cell r="H702">
            <v>2726811.05</v>
          </cell>
          <cell r="I702">
            <v>-32395078.66</v>
          </cell>
        </row>
        <row r="703">
          <cell r="A703" t="str">
            <v>3.1.1.02.04</v>
          </cell>
          <cell r="B703" t="str">
            <v>A</v>
          </cell>
          <cell r="C703">
            <v>3</v>
          </cell>
          <cell r="D703">
            <v>778</v>
          </cell>
          <cell r="E703" t="str">
            <v xml:space="preserve">Receitas Eventuais                               </v>
          </cell>
          <cell r="F703">
            <v>-1956501.32</v>
          </cell>
          <cell r="G703">
            <v>0</v>
          </cell>
          <cell r="H703">
            <v>159.5</v>
          </cell>
          <cell r="I703">
            <v>-1956660.82</v>
          </cell>
        </row>
        <row r="704">
          <cell r="A704" t="str">
            <v>3.1.1.02.05</v>
          </cell>
          <cell r="B704" t="str">
            <v>A</v>
          </cell>
          <cell r="C704">
            <v>3</v>
          </cell>
          <cell r="D704">
            <v>1406</v>
          </cell>
          <cell r="E704" t="str">
            <v xml:space="preserve">Arrendamento TEGRAM - Op. Negócios               </v>
          </cell>
          <cell r="F704">
            <v>-5292075.3600000003</v>
          </cell>
          <cell r="G704">
            <v>0</v>
          </cell>
          <cell r="H704">
            <v>481097.76</v>
          </cell>
          <cell r="I704">
            <v>-5773173.1200000001</v>
          </cell>
        </row>
        <row r="705">
          <cell r="A705" t="str">
            <v>3.1.1.02.06</v>
          </cell>
          <cell r="B705" t="str">
            <v>A</v>
          </cell>
          <cell r="C705">
            <v>3</v>
          </cell>
          <cell r="D705">
            <v>1407</v>
          </cell>
          <cell r="E705" t="str">
            <v xml:space="preserve">Arrendamento TEGRAM - Downpayment                </v>
          </cell>
          <cell r="F705">
            <v>-282144.61</v>
          </cell>
          <cell r="G705">
            <v>0</v>
          </cell>
          <cell r="H705">
            <v>25649.51</v>
          </cell>
          <cell r="I705">
            <v>-307794.12</v>
          </cell>
        </row>
        <row r="706">
          <cell r="A706" t="str">
            <v>3.1.1.02.07</v>
          </cell>
          <cell r="B706" t="str">
            <v>A</v>
          </cell>
          <cell r="C706">
            <v>3</v>
          </cell>
          <cell r="D706">
            <v>1474</v>
          </cell>
          <cell r="E706" t="str">
            <v xml:space="preserve">Arrendamento - Outorga Variavel                  </v>
          </cell>
          <cell r="F706">
            <v>-18731859.199999999</v>
          </cell>
          <cell r="G706">
            <v>0</v>
          </cell>
          <cell r="H706">
            <v>1397067.39</v>
          </cell>
          <cell r="I706">
            <v>-20128926.59</v>
          </cell>
        </row>
        <row r="707">
          <cell r="A707" t="str">
            <v>3.1.2</v>
          </cell>
          <cell r="B707" t="str">
            <v>S</v>
          </cell>
          <cell r="C707">
            <v>3</v>
          </cell>
          <cell r="D707">
            <v>779</v>
          </cell>
          <cell r="E707" t="str">
            <v xml:space="preserve">(-) Deduções da Receita Bruta                    </v>
          </cell>
          <cell r="F707">
            <v>26889773.73</v>
          </cell>
          <cell r="G707">
            <v>1980187.75</v>
          </cell>
          <cell r="H707">
            <v>0</v>
          </cell>
          <cell r="I707">
            <v>28869961.48</v>
          </cell>
        </row>
        <row r="708">
          <cell r="A708" t="str">
            <v>3.1.2.01</v>
          </cell>
          <cell r="B708" t="str">
            <v>S</v>
          </cell>
          <cell r="C708">
            <v>3</v>
          </cell>
          <cell r="D708">
            <v>780</v>
          </cell>
          <cell r="E708" t="str">
            <v xml:space="preserve">Impostos s/ Faturamento                          </v>
          </cell>
          <cell r="F708">
            <v>26889773.73</v>
          </cell>
          <cell r="G708">
            <v>1980187.75</v>
          </cell>
          <cell r="H708">
            <v>0</v>
          </cell>
          <cell r="I708">
            <v>28869961.48</v>
          </cell>
        </row>
        <row r="709">
          <cell r="A709" t="str">
            <v>3.1.2.01.01</v>
          </cell>
          <cell r="B709" t="str">
            <v>A</v>
          </cell>
          <cell r="C709">
            <v>3</v>
          </cell>
          <cell r="D709">
            <v>781</v>
          </cell>
          <cell r="E709" t="str">
            <v xml:space="preserve">PIS/PASEP                                        </v>
          </cell>
          <cell r="F709">
            <v>3583424.29</v>
          </cell>
          <cell r="G709">
            <v>264640.33</v>
          </cell>
          <cell r="H709">
            <v>0</v>
          </cell>
          <cell r="I709">
            <v>3848064.62</v>
          </cell>
        </row>
        <row r="710">
          <cell r="A710" t="str">
            <v>3.1.2.01.02</v>
          </cell>
          <cell r="B710" t="str">
            <v>A</v>
          </cell>
          <cell r="C710">
            <v>3</v>
          </cell>
          <cell r="D710">
            <v>782</v>
          </cell>
          <cell r="E710" t="str">
            <v xml:space="preserve">COFINS                                           </v>
          </cell>
          <cell r="F710">
            <v>16505469.42</v>
          </cell>
          <cell r="G710">
            <v>1218949.3999999999</v>
          </cell>
          <cell r="H710">
            <v>0</v>
          </cell>
          <cell r="I710">
            <v>17724418.82</v>
          </cell>
        </row>
        <row r="711">
          <cell r="A711" t="str">
            <v>3.1.2.01.03</v>
          </cell>
          <cell r="B711" t="str">
            <v>A</v>
          </cell>
          <cell r="C711">
            <v>3</v>
          </cell>
          <cell r="D711">
            <v>783</v>
          </cell>
          <cell r="E711" t="str">
            <v xml:space="preserve">ISS                                              </v>
          </cell>
          <cell r="F711">
            <v>6800880.0199999996</v>
          </cell>
          <cell r="G711">
            <v>496598.02</v>
          </cell>
          <cell r="H711">
            <v>0</v>
          </cell>
          <cell r="I711">
            <v>7297478.04</v>
          </cell>
        </row>
        <row r="712">
          <cell r="A712" t="str">
            <v>3.2</v>
          </cell>
          <cell r="B712" t="str">
            <v>S</v>
          </cell>
          <cell r="C712">
            <v>3</v>
          </cell>
          <cell r="D712">
            <v>787</v>
          </cell>
          <cell r="E712" t="str">
            <v xml:space="preserve">Custos e Despesas                                </v>
          </cell>
          <cell r="F712">
            <v>129485787.38</v>
          </cell>
          <cell r="G712">
            <v>14427255.630000001</v>
          </cell>
          <cell r="H712">
            <v>1354671.96</v>
          </cell>
          <cell r="I712">
            <v>142558371.05000001</v>
          </cell>
        </row>
        <row r="713">
          <cell r="A713" t="str">
            <v>3.2.1</v>
          </cell>
          <cell r="B713" t="str">
            <v>S</v>
          </cell>
          <cell r="C713">
            <v>3</v>
          </cell>
          <cell r="D713">
            <v>788</v>
          </cell>
          <cell r="E713" t="str">
            <v xml:space="preserve">Custos Operacionais                              </v>
          </cell>
          <cell r="F713">
            <v>48932200.189999998</v>
          </cell>
          <cell r="G713">
            <v>5499600.4199999999</v>
          </cell>
          <cell r="H713">
            <v>379411.29</v>
          </cell>
          <cell r="I713">
            <v>54052389.32</v>
          </cell>
        </row>
        <row r="714">
          <cell r="A714" t="str">
            <v>3.2.1.01</v>
          </cell>
          <cell r="B714" t="str">
            <v>S</v>
          </cell>
          <cell r="C714">
            <v>3</v>
          </cell>
          <cell r="D714">
            <v>789</v>
          </cell>
          <cell r="E714" t="str">
            <v xml:space="preserve">Custos com Pessoal                               </v>
          </cell>
          <cell r="F714">
            <v>19258231.649999999</v>
          </cell>
          <cell r="G714">
            <v>1856650.03</v>
          </cell>
          <cell r="H714">
            <v>255530.37</v>
          </cell>
          <cell r="I714">
            <v>20859351.309999999</v>
          </cell>
        </row>
        <row r="715">
          <cell r="A715" t="str">
            <v>3.2.1.01.01</v>
          </cell>
          <cell r="B715" t="str">
            <v>S</v>
          </cell>
          <cell r="C715">
            <v>3</v>
          </cell>
          <cell r="D715">
            <v>790</v>
          </cell>
          <cell r="E715" t="str">
            <v xml:space="preserve">Custos com Remuner. e Vantagens                  </v>
          </cell>
          <cell r="F715">
            <v>9726296.6899999995</v>
          </cell>
          <cell r="G715">
            <v>931289.49</v>
          </cell>
          <cell r="H715">
            <v>31281.88</v>
          </cell>
          <cell r="I715">
            <v>10626304.300000001</v>
          </cell>
        </row>
        <row r="716">
          <cell r="A716" t="str">
            <v>3.2.1.01.01.0001</v>
          </cell>
          <cell r="B716" t="str">
            <v>A</v>
          </cell>
          <cell r="C716">
            <v>3</v>
          </cell>
          <cell r="D716">
            <v>791</v>
          </cell>
          <cell r="E716" t="str">
            <v xml:space="preserve">Salários                                         </v>
          </cell>
          <cell r="F716">
            <v>5045644.4000000004</v>
          </cell>
          <cell r="G716">
            <v>449419.88</v>
          </cell>
          <cell r="H716">
            <v>0</v>
          </cell>
          <cell r="I716">
            <v>5495064.2800000003</v>
          </cell>
        </row>
        <row r="717">
          <cell r="A717" t="str">
            <v>3.2.1.01.01.0002</v>
          </cell>
          <cell r="B717" t="str">
            <v>A</v>
          </cell>
          <cell r="C717">
            <v>3</v>
          </cell>
          <cell r="D717">
            <v>792</v>
          </cell>
          <cell r="E717" t="str">
            <v xml:space="preserve">Férias                                           </v>
          </cell>
          <cell r="F717">
            <v>1098306.24</v>
          </cell>
          <cell r="G717">
            <v>98317.34</v>
          </cell>
          <cell r="H717">
            <v>0</v>
          </cell>
          <cell r="I717">
            <v>1196623.58</v>
          </cell>
        </row>
        <row r="718">
          <cell r="A718" t="str">
            <v>3.2.1.01.01.0003</v>
          </cell>
          <cell r="B718" t="str">
            <v>A</v>
          </cell>
          <cell r="C718">
            <v>3</v>
          </cell>
          <cell r="D718">
            <v>793</v>
          </cell>
          <cell r="E718" t="str">
            <v xml:space="preserve">13º Salários                                     </v>
          </cell>
          <cell r="F718">
            <v>742449.82</v>
          </cell>
          <cell r="G718">
            <v>69318.77</v>
          </cell>
          <cell r="H718">
            <v>0</v>
          </cell>
          <cell r="I718">
            <v>811768.59</v>
          </cell>
        </row>
        <row r="719">
          <cell r="A719" t="str">
            <v>3.2.1.01.01.0004</v>
          </cell>
          <cell r="B719" t="str">
            <v>A</v>
          </cell>
          <cell r="C719">
            <v>3</v>
          </cell>
          <cell r="D719">
            <v>794</v>
          </cell>
          <cell r="E719" t="str">
            <v xml:space="preserve">Diárias - Negócios                               </v>
          </cell>
          <cell r="F719">
            <v>67760.320000000007</v>
          </cell>
          <cell r="G719">
            <v>0</v>
          </cell>
          <cell r="H719">
            <v>0</v>
          </cell>
          <cell r="I719">
            <v>67760.320000000007</v>
          </cell>
        </row>
        <row r="720">
          <cell r="A720" t="str">
            <v>3.2.1.01.01.0005</v>
          </cell>
          <cell r="B720" t="str">
            <v>A</v>
          </cell>
          <cell r="C720">
            <v>3</v>
          </cell>
          <cell r="D720">
            <v>795</v>
          </cell>
          <cell r="E720" t="str">
            <v xml:space="preserve">Adicional tempo de Serviços                      </v>
          </cell>
          <cell r="F720">
            <v>173969.94</v>
          </cell>
          <cell r="G720">
            <v>15145.31</v>
          </cell>
          <cell r="H720">
            <v>0</v>
          </cell>
          <cell r="I720">
            <v>189115.25</v>
          </cell>
        </row>
        <row r="721">
          <cell r="A721" t="str">
            <v>3.2.1.01.01.0006</v>
          </cell>
          <cell r="B721" t="str">
            <v>A</v>
          </cell>
          <cell r="C721">
            <v>3</v>
          </cell>
          <cell r="D721">
            <v>796</v>
          </cell>
          <cell r="E721" t="str">
            <v xml:space="preserve">Adicional de Risco                               </v>
          </cell>
          <cell r="F721">
            <v>2028672.18</v>
          </cell>
          <cell r="G721">
            <v>180897.68</v>
          </cell>
          <cell r="H721">
            <v>0</v>
          </cell>
          <cell r="I721">
            <v>2209569.86</v>
          </cell>
        </row>
        <row r="722">
          <cell r="A722" t="str">
            <v>3.2.1.01.01.0007</v>
          </cell>
          <cell r="B722" t="str">
            <v>A</v>
          </cell>
          <cell r="C722">
            <v>3</v>
          </cell>
          <cell r="D722">
            <v>797</v>
          </cell>
          <cell r="E722" t="str">
            <v xml:space="preserve">Grat. Serviços Extraordinarios                   </v>
          </cell>
          <cell r="F722">
            <v>143749.66</v>
          </cell>
          <cell r="G722">
            <v>12862.85</v>
          </cell>
          <cell r="H722">
            <v>0</v>
          </cell>
          <cell r="I722">
            <v>156612.51</v>
          </cell>
        </row>
        <row r="723">
          <cell r="A723" t="str">
            <v>3.2.1.01.01.0009</v>
          </cell>
          <cell r="B723" t="str">
            <v>A</v>
          </cell>
          <cell r="C723">
            <v>3</v>
          </cell>
          <cell r="D723">
            <v>799</v>
          </cell>
          <cell r="E723" t="str">
            <v xml:space="preserve">Abono Pecuniário                                 </v>
          </cell>
          <cell r="F723">
            <v>236950.61</v>
          </cell>
          <cell r="G723">
            <v>29902.85</v>
          </cell>
          <cell r="H723">
            <v>0</v>
          </cell>
          <cell r="I723">
            <v>266853.46000000002</v>
          </cell>
        </row>
        <row r="724">
          <cell r="A724" t="str">
            <v>3.2.1.01.01.0010</v>
          </cell>
          <cell r="B724" t="str">
            <v>A</v>
          </cell>
          <cell r="C724">
            <v>3</v>
          </cell>
          <cell r="D724">
            <v>800</v>
          </cell>
          <cell r="E724" t="str">
            <v xml:space="preserve">Adicional Noturno                                </v>
          </cell>
          <cell r="F724">
            <v>244092.78</v>
          </cell>
          <cell r="G724">
            <v>31574.14</v>
          </cell>
          <cell r="H724">
            <v>0</v>
          </cell>
          <cell r="I724">
            <v>275666.92</v>
          </cell>
        </row>
        <row r="725">
          <cell r="A725" t="str">
            <v>3.2.1.01.01.0011</v>
          </cell>
          <cell r="B725" t="str">
            <v>A</v>
          </cell>
          <cell r="C725">
            <v>3</v>
          </cell>
          <cell r="D725">
            <v>801</v>
          </cell>
          <cell r="E725" t="str">
            <v xml:space="preserve">Função Grat. Incorporada                         </v>
          </cell>
          <cell r="F725">
            <v>52826.31</v>
          </cell>
          <cell r="G725">
            <v>5152.92</v>
          </cell>
          <cell r="H725">
            <v>0</v>
          </cell>
          <cell r="I725">
            <v>57979.23</v>
          </cell>
        </row>
        <row r="726">
          <cell r="A726" t="str">
            <v>3.2.1.01.01.0012</v>
          </cell>
          <cell r="B726" t="str">
            <v>A</v>
          </cell>
          <cell r="C726">
            <v>3</v>
          </cell>
          <cell r="D726">
            <v>802</v>
          </cell>
          <cell r="E726" t="str">
            <v xml:space="preserve">Hora Extra                                       </v>
          </cell>
          <cell r="F726">
            <v>20275.98</v>
          </cell>
          <cell r="G726">
            <v>29303.8</v>
          </cell>
          <cell r="H726">
            <v>0</v>
          </cell>
          <cell r="I726">
            <v>49579.78</v>
          </cell>
        </row>
        <row r="727">
          <cell r="A727" t="str">
            <v>3.2.1.01.01.0014</v>
          </cell>
          <cell r="B727" t="str">
            <v>A</v>
          </cell>
          <cell r="C727">
            <v>3</v>
          </cell>
          <cell r="D727">
            <v>1128</v>
          </cell>
          <cell r="E727" t="str">
            <v xml:space="preserve">Diárias - Treinamento                            </v>
          </cell>
          <cell r="F727">
            <v>29652.21</v>
          </cell>
          <cell r="G727">
            <v>0</v>
          </cell>
          <cell r="H727">
            <v>0</v>
          </cell>
          <cell r="I727">
            <v>29652.21</v>
          </cell>
        </row>
        <row r="728">
          <cell r="A728" t="str">
            <v>3.2.1.01.01.0015</v>
          </cell>
          <cell r="B728" t="str">
            <v>A</v>
          </cell>
          <cell r="C728">
            <v>3</v>
          </cell>
          <cell r="D728">
            <v>1285</v>
          </cell>
          <cell r="E728" t="str">
            <v xml:space="preserve">Auxílio Dependente Especial                      </v>
          </cell>
          <cell r="F728">
            <v>48254</v>
          </cell>
          <cell r="G728">
            <v>3816</v>
          </cell>
          <cell r="H728">
            <v>0</v>
          </cell>
          <cell r="I728">
            <v>52070</v>
          </cell>
        </row>
        <row r="729">
          <cell r="A729" t="str">
            <v>3.2.1.01.01.0016</v>
          </cell>
          <cell r="B729" t="str">
            <v>A</v>
          </cell>
          <cell r="C729">
            <v>3</v>
          </cell>
          <cell r="D729">
            <v>1719</v>
          </cell>
          <cell r="E729" t="str">
            <v xml:space="preserve">Auxílio Creche/Escola                            </v>
          </cell>
          <cell r="F729">
            <v>60446.32</v>
          </cell>
          <cell r="G729">
            <v>5577.95</v>
          </cell>
          <cell r="H729">
            <v>0</v>
          </cell>
          <cell r="I729">
            <v>66024.27</v>
          </cell>
        </row>
        <row r="730">
          <cell r="A730" t="str">
            <v>3.2.1.01.01.0017</v>
          </cell>
          <cell r="B730" t="str">
            <v>A</v>
          </cell>
          <cell r="C730">
            <v>3</v>
          </cell>
          <cell r="D730">
            <v>2334</v>
          </cell>
          <cell r="E730" t="str">
            <v xml:space="preserve">Reversão Provisão Férias                         </v>
          </cell>
          <cell r="F730">
            <v>-242721.46</v>
          </cell>
          <cell r="G730">
            <v>0</v>
          </cell>
          <cell r="H730">
            <v>29902.85</v>
          </cell>
          <cell r="I730">
            <v>-272624.31</v>
          </cell>
        </row>
        <row r="731">
          <cell r="A731" t="str">
            <v>3.2.1.01.01.0018</v>
          </cell>
          <cell r="B731" t="str">
            <v>A</v>
          </cell>
          <cell r="C731">
            <v>3</v>
          </cell>
          <cell r="D731">
            <v>2587</v>
          </cell>
          <cell r="E731" t="str">
            <v xml:space="preserve">Reversão Provisão 13º Salário                    </v>
          </cell>
          <cell r="F731">
            <v>-2334.38</v>
          </cell>
          <cell r="G731">
            <v>0</v>
          </cell>
          <cell r="H731">
            <v>0</v>
          </cell>
          <cell r="I731">
            <v>-2334.38</v>
          </cell>
        </row>
        <row r="732">
          <cell r="A732" t="str">
            <v>3.2.1.01.01.0019</v>
          </cell>
          <cell r="B732" t="str">
            <v>A</v>
          </cell>
          <cell r="C732">
            <v>3</v>
          </cell>
          <cell r="D732">
            <v>2690</v>
          </cell>
          <cell r="E732" t="str">
            <v xml:space="preserve">Faltas/Atrasos/Saídas Antecipadas                </v>
          </cell>
          <cell r="F732">
            <v>-18767.05</v>
          </cell>
          <cell r="G732">
            <v>0</v>
          </cell>
          <cell r="H732">
            <v>993.28</v>
          </cell>
          <cell r="I732">
            <v>-19760.330000000002</v>
          </cell>
        </row>
        <row r="733">
          <cell r="A733" t="str">
            <v>3.2.1.01.01.0020</v>
          </cell>
          <cell r="B733" t="str">
            <v>A</v>
          </cell>
          <cell r="C733">
            <v>3</v>
          </cell>
          <cell r="D733">
            <v>2693</v>
          </cell>
          <cell r="E733" t="str">
            <v xml:space="preserve">Excedente Banco de Horas Negativo                </v>
          </cell>
          <cell r="F733">
            <v>-2931.19</v>
          </cell>
          <cell r="G733">
            <v>0</v>
          </cell>
          <cell r="H733">
            <v>385.75</v>
          </cell>
          <cell r="I733">
            <v>-3316.94</v>
          </cell>
        </row>
        <row r="734">
          <cell r="A734" t="str">
            <v>3.2.1.01.02</v>
          </cell>
          <cell r="B734" t="str">
            <v>S</v>
          </cell>
          <cell r="C734">
            <v>3</v>
          </cell>
          <cell r="D734">
            <v>803</v>
          </cell>
          <cell r="E734" t="str">
            <v xml:space="preserve">Custos com Remun. e Vant. da Diretoria           </v>
          </cell>
          <cell r="F734">
            <v>689199.06</v>
          </cell>
          <cell r="G734">
            <v>57673.54</v>
          </cell>
          <cell r="H734">
            <v>0</v>
          </cell>
          <cell r="I734">
            <v>746872.6</v>
          </cell>
        </row>
        <row r="735">
          <cell r="A735" t="str">
            <v>3.2.1.01.02.0001</v>
          </cell>
          <cell r="B735" t="str">
            <v>A</v>
          </cell>
          <cell r="C735">
            <v>3</v>
          </cell>
          <cell r="D735">
            <v>804</v>
          </cell>
          <cell r="E735" t="str">
            <v xml:space="preserve">Salários - Diretoria                             </v>
          </cell>
          <cell r="F735">
            <v>461881.58</v>
          </cell>
          <cell r="G735">
            <v>41195.39</v>
          </cell>
          <cell r="H735">
            <v>0</v>
          </cell>
          <cell r="I735">
            <v>503076.97</v>
          </cell>
        </row>
        <row r="736">
          <cell r="A736" t="str">
            <v>3.2.1.01.02.0003</v>
          </cell>
          <cell r="B736" t="str">
            <v>A</v>
          </cell>
          <cell r="C736">
            <v>3</v>
          </cell>
          <cell r="D736">
            <v>806</v>
          </cell>
          <cell r="E736" t="str">
            <v xml:space="preserve">Adicional de Risco - Diretoria                   </v>
          </cell>
          <cell r="F736">
            <v>184752.58</v>
          </cell>
          <cell r="G736">
            <v>16478.150000000001</v>
          </cell>
          <cell r="H736">
            <v>0</v>
          </cell>
          <cell r="I736">
            <v>201230.73</v>
          </cell>
        </row>
        <row r="737">
          <cell r="A737" t="str">
            <v>3.2.1.01.02.0005</v>
          </cell>
          <cell r="B737" t="str">
            <v>A</v>
          </cell>
          <cell r="C737">
            <v>3</v>
          </cell>
          <cell r="D737">
            <v>1381</v>
          </cell>
          <cell r="E737" t="str">
            <v xml:space="preserve">Diárias Diretoria - Negócios                     </v>
          </cell>
          <cell r="F737">
            <v>31186.15</v>
          </cell>
          <cell r="G737">
            <v>0</v>
          </cell>
          <cell r="H737">
            <v>0</v>
          </cell>
          <cell r="I737">
            <v>31186.15</v>
          </cell>
        </row>
        <row r="738">
          <cell r="A738" t="str">
            <v>3.2.1.01.02.0006</v>
          </cell>
          <cell r="B738" t="str">
            <v>A</v>
          </cell>
          <cell r="C738">
            <v>3</v>
          </cell>
          <cell r="D738">
            <v>1382</v>
          </cell>
          <cell r="E738" t="str">
            <v xml:space="preserve">Diárias Diretoria - Treinamento                  </v>
          </cell>
          <cell r="F738">
            <v>13064.49</v>
          </cell>
          <cell r="G738">
            <v>0</v>
          </cell>
          <cell r="H738">
            <v>0</v>
          </cell>
          <cell r="I738">
            <v>13064.49</v>
          </cell>
        </row>
        <row r="739">
          <cell r="A739" t="str">
            <v>3.2.1.01.02.0008</v>
          </cell>
          <cell r="B739" t="str">
            <v>A</v>
          </cell>
          <cell r="C739">
            <v>3</v>
          </cell>
          <cell r="D739">
            <v>2273</v>
          </cell>
          <cell r="E739" t="str">
            <v xml:space="preserve">Devoluções de Diárias Diretoria                  </v>
          </cell>
          <cell r="F739">
            <v>-1685.74</v>
          </cell>
          <cell r="G739">
            <v>0</v>
          </cell>
          <cell r="H739">
            <v>0</v>
          </cell>
          <cell r="I739">
            <v>-1685.74</v>
          </cell>
        </row>
        <row r="740">
          <cell r="A740" t="str">
            <v>3.2.1.01.03</v>
          </cell>
          <cell r="B740" t="str">
            <v>S</v>
          </cell>
          <cell r="C740">
            <v>3</v>
          </cell>
          <cell r="D740">
            <v>808</v>
          </cell>
          <cell r="E740" t="str">
            <v xml:space="preserve">Custos com Encargos                              </v>
          </cell>
          <cell r="F740">
            <v>3449392.69</v>
          </cell>
          <cell r="G740">
            <v>328647.31</v>
          </cell>
          <cell r="H740">
            <v>10226.780000000001</v>
          </cell>
          <cell r="I740">
            <v>3767813.22</v>
          </cell>
        </row>
        <row r="741">
          <cell r="A741" t="str">
            <v>3.2.1.01.03.0001</v>
          </cell>
          <cell r="B741" t="str">
            <v>A</v>
          </cell>
          <cell r="C741">
            <v>3</v>
          </cell>
          <cell r="D741">
            <v>809</v>
          </cell>
          <cell r="E741" t="str">
            <v xml:space="preserve">INSS                                             </v>
          </cell>
          <cell r="F741">
            <v>2687656.04</v>
          </cell>
          <cell r="G741">
            <v>248451.1</v>
          </cell>
          <cell r="H741">
            <v>0</v>
          </cell>
          <cell r="I741">
            <v>2936107.14</v>
          </cell>
        </row>
        <row r="742">
          <cell r="A742" t="str">
            <v>3.2.1.01.03.0002</v>
          </cell>
          <cell r="B742" t="str">
            <v>A</v>
          </cell>
          <cell r="C742">
            <v>3</v>
          </cell>
          <cell r="D742">
            <v>810</v>
          </cell>
          <cell r="E742" t="str">
            <v xml:space="preserve">FGTS                                             </v>
          </cell>
          <cell r="F742">
            <v>820599.53</v>
          </cell>
          <cell r="G742">
            <v>75862.7</v>
          </cell>
          <cell r="H742">
            <v>0</v>
          </cell>
          <cell r="I742">
            <v>896462.23</v>
          </cell>
        </row>
        <row r="743">
          <cell r="A743" t="str">
            <v>3.2.1.01.03.0003</v>
          </cell>
          <cell r="B743" t="str">
            <v>A</v>
          </cell>
          <cell r="C743">
            <v>3</v>
          </cell>
          <cell r="D743">
            <v>811</v>
          </cell>
          <cell r="E743" t="str">
            <v xml:space="preserve">Portus Previdência Privada                       </v>
          </cell>
          <cell r="F743">
            <v>49011.21</v>
          </cell>
          <cell r="G743">
            <v>4333.51</v>
          </cell>
          <cell r="H743">
            <v>0</v>
          </cell>
          <cell r="I743">
            <v>53344.72</v>
          </cell>
        </row>
        <row r="744">
          <cell r="A744" t="str">
            <v>3.2.1.01.03.0007</v>
          </cell>
          <cell r="B744" t="str">
            <v>A</v>
          </cell>
          <cell r="C744">
            <v>3</v>
          </cell>
          <cell r="D744">
            <v>2697</v>
          </cell>
          <cell r="E744" t="str">
            <v xml:space="preserve">Reversão INSS s/ Provisões de Férias             </v>
          </cell>
          <cell r="F744">
            <v>-83912.73</v>
          </cell>
          <cell r="G744">
            <v>0</v>
          </cell>
          <cell r="H744">
            <v>7834.55</v>
          </cell>
          <cell r="I744">
            <v>-91747.28</v>
          </cell>
        </row>
        <row r="745">
          <cell r="A745" t="str">
            <v>3.2.1.01.03.0008</v>
          </cell>
          <cell r="B745" t="str">
            <v>A</v>
          </cell>
          <cell r="C745">
            <v>3</v>
          </cell>
          <cell r="D745">
            <v>2698</v>
          </cell>
          <cell r="E745" t="str">
            <v xml:space="preserve">Reversão FGTS s/ Provisões de Férias             </v>
          </cell>
          <cell r="F745">
            <v>-21498.16</v>
          </cell>
          <cell r="G745">
            <v>0</v>
          </cell>
          <cell r="H745">
            <v>2392.23</v>
          </cell>
          <cell r="I745">
            <v>-23890.39</v>
          </cell>
        </row>
        <row r="746">
          <cell r="A746" t="str">
            <v>3.2.1.01.03.0009</v>
          </cell>
          <cell r="B746" t="str">
            <v>A</v>
          </cell>
          <cell r="C746">
            <v>3</v>
          </cell>
          <cell r="D746">
            <v>2699</v>
          </cell>
          <cell r="E746" t="str">
            <v xml:space="preserve">Reversão Portus s/ Provisões de Férias           </v>
          </cell>
          <cell r="F746">
            <v>-2458.96</v>
          </cell>
          <cell r="G746">
            <v>0</v>
          </cell>
          <cell r="H746">
            <v>0</v>
          </cell>
          <cell r="I746">
            <v>-2458.96</v>
          </cell>
        </row>
        <row r="747">
          <cell r="A747" t="str">
            <v>3.2.1.01.03.0012</v>
          </cell>
          <cell r="B747" t="str">
            <v>A</v>
          </cell>
          <cell r="C747">
            <v>3</v>
          </cell>
          <cell r="D747">
            <v>2719</v>
          </cell>
          <cell r="E747" t="str">
            <v xml:space="preserve">Reversão Portus s/ Provisões de 13º Sal          </v>
          </cell>
          <cell r="F747">
            <v>-4.24</v>
          </cell>
          <cell r="G747">
            <v>0</v>
          </cell>
          <cell r="H747">
            <v>0</v>
          </cell>
          <cell r="I747">
            <v>-4.24</v>
          </cell>
        </row>
        <row r="748">
          <cell r="A748" t="str">
            <v>3.2.1.01.04</v>
          </cell>
          <cell r="B748" t="str">
            <v>S</v>
          </cell>
          <cell r="C748">
            <v>3</v>
          </cell>
          <cell r="D748">
            <v>813</v>
          </cell>
          <cell r="E748" t="str">
            <v xml:space="preserve">Custos com Verbas Rescisórias                    </v>
          </cell>
          <cell r="F748">
            <v>8451.25</v>
          </cell>
          <cell r="G748">
            <v>0</v>
          </cell>
          <cell r="H748">
            <v>0</v>
          </cell>
          <cell r="I748">
            <v>8451.25</v>
          </cell>
        </row>
        <row r="749">
          <cell r="A749" t="str">
            <v>3.2.1.01.04.0001</v>
          </cell>
          <cell r="B749" t="str">
            <v>A</v>
          </cell>
          <cell r="C749">
            <v>3</v>
          </cell>
          <cell r="D749">
            <v>814</v>
          </cell>
          <cell r="E749" t="str">
            <v xml:space="preserve">Salários                                         </v>
          </cell>
          <cell r="F749">
            <v>8451.25</v>
          </cell>
          <cell r="G749">
            <v>0</v>
          </cell>
          <cell r="H749">
            <v>0</v>
          </cell>
          <cell r="I749">
            <v>8451.25</v>
          </cell>
        </row>
        <row r="750">
          <cell r="A750" t="str">
            <v>3.2.1.01.05</v>
          </cell>
          <cell r="B750" t="str">
            <v>S</v>
          </cell>
          <cell r="C750">
            <v>3</v>
          </cell>
          <cell r="D750">
            <v>817</v>
          </cell>
          <cell r="E750" t="str">
            <v xml:space="preserve">Custos com Outros Benefícios                     </v>
          </cell>
          <cell r="F750">
            <v>3888601.39</v>
          </cell>
          <cell r="G750">
            <v>365742.94</v>
          </cell>
          <cell r="H750">
            <v>0</v>
          </cell>
          <cell r="I750">
            <v>4254344.33</v>
          </cell>
        </row>
        <row r="751">
          <cell r="A751" t="str">
            <v>3.2.1.01.05.0002</v>
          </cell>
          <cell r="B751" t="str">
            <v>A</v>
          </cell>
          <cell r="C751">
            <v>3</v>
          </cell>
          <cell r="D751">
            <v>819</v>
          </cell>
          <cell r="E751" t="str">
            <v xml:space="preserve">Vale Refeição                                    </v>
          </cell>
          <cell r="F751">
            <v>1591878.26</v>
          </cell>
          <cell r="G751">
            <v>147242.84</v>
          </cell>
          <cell r="H751">
            <v>0</v>
          </cell>
          <cell r="I751">
            <v>1739121.1</v>
          </cell>
        </row>
        <row r="752">
          <cell r="A752" t="str">
            <v>3.2.1.01.05.0003</v>
          </cell>
          <cell r="B752" t="str">
            <v>A</v>
          </cell>
          <cell r="C752">
            <v>3</v>
          </cell>
          <cell r="D752">
            <v>820</v>
          </cell>
          <cell r="E752" t="str">
            <v xml:space="preserve">Plano de Saúde                                   </v>
          </cell>
          <cell r="F752">
            <v>1514368.86</v>
          </cell>
          <cell r="G752">
            <v>150310.39999999999</v>
          </cell>
          <cell r="H752">
            <v>0</v>
          </cell>
          <cell r="I752">
            <v>1664679.26</v>
          </cell>
        </row>
        <row r="753">
          <cell r="A753" t="str">
            <v>3.2.1.01.05.0004</v>
          </cell>
          <cell r="B753" t="str">
            <v>A</v>
          </cell>
          <cell r="C753">
            <v>3</v>
          </cell>
          <cell r="D753">
            <v>821</v>
          </cell>
          <cell r="E753" t="str">
            <v xml:space="preserve">Medicamentos                                     </v>
          </cell>
          <cell r="F753">
            <v>285814.45</v>
          </cell>
          <cell r="G753">
            <v>30952.69</v>
          </cell>
          <cell r="H753">
            <v>0</v>
          </cell>
          <cell r="I753">
            <v>316767.14</v>
          </cell>
        </row>
        <row r="754">
          <cell r="A754" t="str">
            <v>3.2.1.01.05.0005</v>
          </cell>
          <cell r="B754" t="str">
            <v>A</v>
          </cell>
          <cell r="C754">
            <v>3</v>
          </cell>
          <cell r="D754">
            <v>822</v>
          </cell>
          <cell r="E754" t="str">
            <v xml:space="preserve">Serv. Odontológicos - P F                        </v>
          </cell>
          <cell r="F754">
            <v>88695.44</v>
          </cell>
          <cell r="G754">
            <v>6405.4</v>
          </cell>
          <cell r="H754">
            <v>0</v>
          </cell>
          <cell r="I754">
            <v>95100.84</v>
          </cell>
        </row>
        <row r="755">
          <cell r="A755" t="str">
            <v>3.2.1.01.05.0006</v>
          </cell>
          <cell r="B755" t="str">
            <v>A</v>
          </cell>
          <cell r="C755">
            <v>3</v>
          </cell>
          <cell r="D755">
            <v>823</v>
          </cell>
          <cell r="E755" t="str">
            <v xml:space="preserve">Produtos Óticos                                  </v>
          </cell>
          <cell r="F755">
            <v>61894.8</v>
          </cell>
          <cell r="G755">
            <v>7776.8</v>
          </cell>
          <cell r="H755">
            <v>0</v>
          </cell>
          <cell r="I755">
            <v>69671.600000000006</v>
          </cell>
        </row>
        <row r="756">
          <cell r="A756" t="str">
            <v>3.2.1.01.05.0007</v>
          </cell>
          <cell r="B756" t="str">
            <v>A</v>
          </cell>
          <cell r="C756">
            <v>3</v>
          </cell>
          <cell r="D756">
            <v>824</v>
          </cell>
          <cell r="E756" t="str">
            <v xml:space="preserve">Graduação e Especializ. de Empreg.               </v>
          </cell>
          <cell r="F756">
            <v>70352.7</v>
          </cell>
          <cell r="G756">
            <v>4743.58</v>
          </cell>
          <cell r="H756">
            <v>0</v>
          </cell>
          <cell r="I756">
            <v>75096.28</v>
          </cell>
        </row>
        <row r="757">
          <cell r="A757" t="str">
            <v>3.2.1.01.05.0008</v>
          </cell>
          <cell r="B757" t="str">
            <v>A</v>
          </cell>
          <cell r="C757">
            <v>3</v>
          </cell>
          <cell r="D757">
            <v>825</v>
          </cell>
          <cell r="E757" t="str">
            <v xml:space="preserve">Serv. Odontológicos - P J                        </v>
          </cell>
          <cell r="F757">
            <v>156116.32</v>
          </cell>
          <cell r="G757">
            <v>10392.15</v>
          </cell>
          <cell r="H757">
            <v>0</v>
          </cell>
          <cell r="I757">
            <v>166508.47</v>
          </cell>
        </row>
        <row r="758">
          <cell r="A758" t="str">
            <v>3.2.1.01.05.0009</v>
          </cell>
          <cell r="B758" t="str">
            <v>A</v>
          </cell>
          <cell r="C758">
            <v>3</v>
          </cell>
          <cell r="D758">
            <v>1228</v>
          </cell>
          <cell r="E758" t="str">
            <v xml:space="preserve">Seguro de Vida                                   </v>
          </cell>
          <cell r="F758">
            <v>56938.53</v>
          </cell>
          <cell r="G758">
            <v>5119.08</v>
          </cell>
          <cell r="H758">
            <v>0</v>
          </cell>
          <cell r="I758">
            <v>62057.61</v>
          </cell>
        </row>
        <row r="759">
          <cell r="A759" t="str">
            <v>3.2.1.01.05.0010</v>
          </cell>
          <cell r="B759" t="str">
            <v>A</v>
          </cell>
          <cell r="C759">
            <v>3</v>
          </cell>
          <cell r="D759">
            <v>856</v>
          </cell>
          <cell r="E759" t="str">
            <v xml:space="preserve">Treinamento                                      </v>
          </cell>
          <cell r="F759">
            <v>62542.03</v>
          </cell>
          <cell r="G759">
            <v>2800</v>
          </cell>
          <cell r="H759">
            <v>0</v>
          </cell>
          <cell r="I759">
            <v>65342.03</v>
          </cell>
        </row>
        <row r="760">
          <cell r="A760" t="str">
            <v>3.2.1.01.06</v>
          </cell>
          <cell r="B760" t="str">
            <v>S</v>
          </cell>
          <cell r="C760">
            <v>3</v>
          </cell>
          <cell r="D760">
            <v>826</v>
          </cell>
          <cell r="E760" t="str">
            <v xml:space="preserve">Reembolso de empregados                          </v>
          </cell>
          <cell r="F760">
            <v>-359832.14</v>
          </cell>
          <cell r="G760">
            <v>0</v>
          </cell>
          <cell r="H760">
            <v>33154</v>
          </cell>
          <cell r="I760">
            <v>-392986.14</v>
          </cell>
        </row>
        <row r="761">
          <cell r="A761" t="str">
            <v>3.2.1.01.06.0001</v>
          </cell>
          <cell r="B761" t="str">
            <v>A</v>
          </cell>
          <cell r="C761">
            <v>3</v>
          </cell>
          <cell r="D761">
            <v>827</v>
          </cell>
          <cell r="E761" t="str">
            <v xml:space="preserve">Vale Transporte                                  </v>
          </cell>
          <cell r="F761">
            <v>-292.95</v>
          </cell>
          <cell r="G761">
            <v>0</v>
          </cell>
          <cell r="H761">
            <v>0</v>
          </cell>
          <cell r="I761">
            <v>-292.95</v>
          </cell>
        </row>
        <row r="762">
          <cell r="A762" t="str">
            <v>3.2.1.01.06.0002</v>
          </cell>
          <cell r="B762" t="str">
            <v>A</v>
          </cell>
          <cell r="C762">
            <v>3</v>
          </cell>
          <cell r="D762">
            <v>828</v>
          </cell>
          <cell r="E762" t="str">
            <v xml:space="preserve">Vale Refeição                                    </v>
          </cell>
          <cell r="F762">
            <v>-37239.42</v>
          </cell>
          <cell r="G762">
            <v>0</v>
          </cell>
          <cell r="H762">
            <v>3195</v>
          </cell>
          <cell r="I762">
            <v>-40434.42</v>
          </cell>
        </row>
        <row r="763">
          <cell r="A763" t="str">
            <v>3.2.1.01.06.0003</v>
          </cell>
          <cell r="B763" t="str">
            <v>A</v>
          </cell>
          <cell r="C763">
            <v>3</v>
          </cell>
          <cell r="D763">
            <v>829</v>
          </cell>
          <cell r="E763" t="str">
            <v xml:space="preserve">Plano de Saúde                                   </v>
          </cell>
          <cell r="F763">
            <v>-226155.22</v>
          </cell>
          <cell r="G763">
            <v>0</v>
          </cell>
          <cell r="H763">
            <v>21204.53</v>
          </cell>
          <cell r="I763">
            <v>-247359.75</v>
          </cell>
        </row>
        <row r="764">
          <cell r="A764" t="str">
            <v>3.2.1.01.06.0004</v>
          </cell>
          <cell r="B764" t="str">
            <v>A</v>
          </cell>
          <cell r="C764">
            <v>3</v>
          </cell>
          <cell r="D764">
            <v>830</v>
          </cell>
          <cell r="E764" t="str">
            <v xml:space="preserve">Medicamentos                                     </v>
          </cell>
          <cell r="F764">
            <v>-61138.41</v>
          </cell>
          <cell r="G764">
            <v>0</v>
          </cell>
          <cell r="H764">
            <v>6471.61</v>
          </cell>
          <cell r="I764">
            <v>-67610.02</v>
          </cell>
        </row>
        <row r="765">
          <cell r="A765" t="str">
            <v>3.2.1.01.06.0007</v>
          </cell>
          <cell r="B765" t="str">
            <v>A</v>
          </cell>
          <cell r="C765">
            <v>3</v>
          </cell>
          <cell r="D765">
            <v>833</v>
          </cell>
          <cell r="E765" t="str">
            <v xml:space="preserve">Assistencia medica Odontologica                  </v>
          </cell>
          <cell r="F765">
            <v>-34325.760000000002</v>
          </cell>
          <cell r="G765">
            <v>0</v>
          </cell>
          <cell r="H765">
            <v>2282.86</v>
          </cell>
          <cell r="I765">
            <v>-36608.620000000003</v>
          </cell>
        </row>
        <row r="766">
          <cell r="A766" t="str">
            <v>3.2.1.01.06.0008</v>
          </cell>
          <cell r="B766" t="str">
            <v>A</v>
          </cell>
          <cell r="C766">
            <v>3</v>
          </cell>
          <cell r="D766">
            <v>2268</v>
          </cell>
          <cell r="E766" t="str">
            <v xml:space="preserve">Devoluções de Diárias                            </v>
          </cell>
          <cell r="F766">
            <v>-680.38</v>
          </cell>
          <cell r="G766">
            <v>0</v>
          </cell>
          <cell r="H766">
            <v>0</v>
          </cell>
          <cell r="I766">
            <v>-680.38</v>
          </cell>
        </row>
        <row r="767">
          <cell r="A767" t="str">
            <v>3.2.1.01.07</v>
          </cell>
          <cell r="B767" t="str">
            <v>S</v>
          </cell>
          <cell r="C767">
            <v>3</v>
          </cell>
          <cell r="D767">
            <v>2389</v>
          </cell>
          <cell r="E767" t="str">
            <v xml:space="preserve">Participações no Resultado                       </v>
          </cell>
          <cell r="F767">
            <v>1856122.71</v>
          </cell>
          <cell r="G767">
            <v>173296.75</v>
          </cell>
          <cell r="H767">
            <v>180867.71</v>
          </cell>
          <cell r="I767">
            <v>1848551.75</v>
          </cell>
        </row>
        <row r="768">
          <cell r="A768" t="str">
            <v>3.2.1.01.07.0001</v>
          </cell>
          <cell r="B768" t="str">
            <v>A</v>
          </cell>
          <cell r="C768">
            <v>3</v>
          </cell>
          <cell r="D768">
            <v>2390</v>
          </cell>
          <cell r="E768" t="str">
            <v xml:space="preserve">PPR Operacional                                  </v>
          </cell>
          <cell r="F768">
            <v>1856122.71</v>
          </cell>
          <cell r="G768">
            <v>173296.75</v>
          </cell>
          <cell r="H768">
            <v>0</v>
          </cell>
          <cell r="I768">
            <v>2029419.46</v>
          </cell>
        </row>
        <row r="769">
          <cell r="A769" t="str">
            <v>3.2.1.01.07.0002</v>
          </cell>
          <cell r="B769" t="str">
            <v>A</v>
          </cell>
          <cell r="C769">
            <v>3</v>
          </cell>
          <cell r="D769">
            <v>2617</v>
          </cell>
          <cell r="E769" t="str">
            <v xml:space="preserve">Reversão Provisão PPR Operacional                </v>
          </cell>
          <cell r="F769">
            <v>0</v>
          </cell>
          <cell r="G769">
            <v>0</v>
          </cell>
          <cell r="H769">
            <v>180867.71</v>
          </cell>
          <cell r="I769">
            <v>-180867.71</v>
          </cell>
        </row>
        <row r="770">
          <cell r="A770" t="str">
            <v>3.2.1.02</v>
          </cell>
          <cell r="B770" t="str">
            <v>S</v>
          </cell>
          <cell r="C770">
            <v>3</v>
          </cell>
          <cell r="D770">
            <v>834</v>
          </cell>
          <cell r="E770" t="str">
            <v xml:space="preserve">Custos com Infra-estrutura Portuária             </v>
          </cell>
          <cell r="F770">
            <v>4589836.71</v>
          </cell>
          <cell r="G770">
            <v>777810.74</v>
          </cell>
          <cell r="H770">
            <v>0</v>
          </cell>
          <cell r="I770">
            <v>5367647.45</v>
          </cell>
        </row>
        <row r="771">
          <cell r="A771" t="str">
            <v>3.2.1.02.01</v>
          </cell>
          <cell r="B771" t="str">
            <v>A</v>
          </cell>
          <cell r="C771">
            <v>3</v>
          </cell>
          <cell r="D771">
            <v>835</v>
          </cell>
          <cell r="E771" t="str">
            <v xml:space="preserve">Dragagem dos Canais                              </v>
          </cell>
          <cell r="F771">
            <v>88030.14</v>
          </cell>
          <cell r="G771">
            <v>171039.04</v>
          </cell>
          <cell r="H771">
            <v>0</v>
          </cell>
          <cell r="I771">
            <v>259069.18</v>
          </cell>
        </row>
        <row r="772">
          <cell r="A772" t="str">
            <v>3.2.1.02.02</v>
          </cell>
          <cell r="B772" t="str">
            <v>A</v>
          </cell>
          <cell r="C772">
            <v>3</v>
          </cell>
          <cell r="D772">
            <v>836</v>
          </cell>
          <cell r="E772" t="str">
            <v xml:space="preserve">Manutenção e Reparos Engenharia                  </v>
          </cell>
          <cell r="F772">
            <v>2658450.7799999998</v>
          </cell>
          <cell r="G772">
            <v>226996.93</v>
          </cell>
          <cell r="H772">
            <v>0</v>
          </cell>
          <cell r="I772">
            <v>2885447.71</v>
          </cell>
        </row>
        <row r="773">
          <cell r="A773" t="str">
            <v>3.2.1.02.03</v>
          </cell>
          <cell r="B773" t="str">
            <v>A</v>
          </cell>
          <cell r="C773">
            <v>3</v>
          </cell>
          <cell r="D773">
            <v>837</v>
          </cell>
          <cell r="E773" t="str">
            <v xml:space="preserve">Serviços Espec. de Engenharia                    </v>
          </cell>
          <cell r="F773">
            <v>181555.43</v>
          </cell>
          <cell r="G773">
            <v>0</v>
          </cell>
          <cell r="H773">
            <v>0</v>
          </cell>
          <cell r="I773">
            <v>181555.43</v>
          </cell>
        </row>
        <row r="774">
          <cell r="A774" t="str">
            <v>3.2.1.02.04</v>
          </cell>
          <cell r="B774" t="str">
            <v>A</v>
          </cell>
          <cell r="C774">
            <v>3</v>
          </cell>
          <cell r="D774">
            <v>838</v>
          </cell>
          <cell r="E774" t="str">
            <v xml:space="preserve">Levantamentos, Estudos e Projetos                </v>
          </cell>
          <cell r="F774">
            <v>611941.56000000006</v>
          </cell>
          <cell r="G774">
            <v>335829.3</v>
          </cell>
          <cell r="H774">
            <v>0</v>
          </cell>
          <cell r="I774">
            <v>947770.86</v>
          </cell>
        </row>
        <row r="775">
          <cell r="A775" t="str">
            <v>3.2.1.02.07</v>
          </cell>
          <cell r="B775" t="str">
            <v>A</v>
          </cell>
          <cell r="C775">
            <v>3</v>
          </cell>
          <cell r="D775">
            <v>841</v>
          </cell>
          <cell r="E775" t="str">
            <v xml:space="preserve">Outros Serviços Especializados                   </v>
          </cell>
          <cell r="F775">
            <v>269297.13</v>
          </cell>
          <cell r="G775">
            <v>18512.43</v>
          </cell>
          <cell r="H775">
            <v>0</v>
          </cell>
          <cell r="I775">
            <v>287809.56</v>
          </cell>
        </row>
        <row r="776">
          <cell r="A776" t="str">
            <v>3.2.1.02.10</v>
          </cell>
          <cell r="B776" t="str">
            <v>A</v>
          </cell>
          <cell r="C776">
            <v>3</v>
          </cell>
          <cell r="D776">
            <v>870</v>
          </cell>
          <cell r="E776" t="str">
            <v xml:space="preserve">Sinalização                                      </v>
          </cell>
          <cell r="F776">
            <v>780561.67</v>
          </cell>
          <cell r="G776">
            <v>25433.040000000001</v>
          </cell>
          <cell r="H776">
            <v>0</v>
          </cell>
          <cell r="I776">
            <v>805994.71</v>
          </cell>
        </row>
        <row r="777">
          <cell r="A777" t="str">
            <v>3.2.1.03</v>
          </cell>
          <cell r="B777" t="str">
            <v>S</v>
          </cell>
          <cell r="C777">
            <v>3</v>
          </cell>
          <cell r="D777">
            <v>844</v>
          </cell>
          <cell r="E777" t="str">
            <v xml:space="preserve">Custos Gerais                                    </v>
          </cell>
          <cell r="F777">
            <v>20837622.010000002</v>
          </cell>
          <cell r="G777">
            <v>2423141.6800000002</v>
          </cell>
          <cell r="H777">
            <v>123872.09</v>
          </cell>
          <cell r="I777">
            <v>23136891.600000001</v>
          </cell>
        </row>
        <row r="778">
          <cell r="A778" t="str">
            <v>3.2.1.03.03</v>
          </cell>
          <cell r="B778" t="str">
            <v>A</v>
          </cell>
          <cell r="C778">
            <v>3</v>
          </cell>
          <cell r="D778">
            <v>847</v>
          </cell>
          <cell r="E778" t="str">
            <v xml:space="preserve">Remuneração a Estag. e Bolsistas                 </v>
          </cell>
          <cell r="F778">
            <v>277985.87</v>
          </cell>
          <cell r="G778">
            <v>36434.04</v>
          </cell>
          <cell r="H778">
            <v>0</v>
          </cell>
          <cell r="I778">
            <v>314419.90999999997</v>
          </cell>
        </row>
        <row r="779">
          <cell r="A779" t="str">
            <v>3.2.1.03.05</v>
          </cell>
          <cell r="B779" t="str">
            <v>A</v>
          </cell>
          <cell r="C779">
            <v>3</v>
          </cell>
          <cell r="D779">
            <v>849</v>
          </cell>
          <cell r="E779" t="str">
            <v xml:space="preserve">Segurança e Vigilância                           </v>
          </cell>
          <cell r="F779">
            <v>376248.43</v>
          </cell>
          <cell r="G779">
            <v>30279.22</v>
          </cell>
          <cell r="H779">
            <v>0</v>
          </cell>
          <cell r="I779">
            <v>406527.65</v>
          </cell>
        </row>
        <row r="780">
          <cell r="A780" t="str">
            <v>3.2.1.03.06</v>
          </cell>
          <cell r="B780" t="str">
            <v>A</v>
          </cell>
          <cell r="C780">
            <v>3</v>
          </cell>
          <cell r="D780">
            <v>850</v>
          </cell>
          <cell r="E780" t="str">
            <v xml:space="preserve">Serviços Terceirizados - Manutenção              </v>
          </cell>
          <cell r="F780">
            <v>3865332.69</v>
          </cell>
          <cell r="G780">
            <v>764642.6</v>
          </cell>
          <cell r="H780">
            <v>123872.09</v>
          </cell>
          <cell r="I780">
            <v>4506103.2</v>
          </cell>
        </row>
        <row r="781">
          <cell r="A781" t="str">
            <v>3.2.1.03.07</v>
          </cell>
          <cell r="B781" t="str">
            <v>A</v>
          </cell>
          <cell r="C781">
            <v>3</v>
          </cell>
          <cell r="D781">
            <v>851</v>
          </cell>
          <cell r="E781" t="str">
            <v xml:space="preserve">Serviços Terceirizados - Limpeza                 </v>
          </cell>
          <cell r="F781">
            <v>5228813.7300000004</v>
          </cell>
          <cell r="G781">
            <v>415176.02</v>
          </cell>
          <cell r="H781">
            <v>0</v>
          </cell>
          <cell r="I781">
            <v>5643989.75</v>
          </cell>
        </row>
        <row r="782">
          <cell r="A782" t="str">
            <v>3.2.1.03.08</v>
          </cell>
          <cell r="B782" t="str">
            <v>A</v>
          </cell>
          <cell r="C782">
            <v>3</v>
          </cell>
          <cell r="D782">
            <v>852</v>
          </cell>
          <cell r="E782" t="str">
            <v xml:space="preserve">Passagens  aéreas                                </v>
          </cell>
          <cell r="F782">
            <v>96239.45</v>
          </cell>
          <cell r="G782">
            <v>15973.1</v>
          </cell>
          <cell r="H782">
            <v>0</v>
          </cell>
          <cell r="I782">
            <v>112212.55</v>
          </cell>
        </row>
        <row r="783">
          <cell r="A783" t="str">
            <v>3.2.1.03.09</v>
          </cell>
          <cell r="B783" t="str">
            <v>A</v>
          </cell>
          <cell r="C783">
            <v>3</v>
          </cell>
          <cell r="D783">
            <v>853</v>
          </cell>
          <cell r="E783" t="str">
            <v xml:space="preserve">Outros Serviços - PJ                             </v>
          </cell>
          <cell r="F783">
            <v>37920.58</v>
          </cell>
          <cell r="G783">
            <v>0</v>
          </cell>
          <cell r="H783">
            <v>0</v>
          </cell>
          <cell r="I783">
            <v>37920.58</v>
          </cell>
        </row>
        <row r="784">
          <cell r="A784" t="str">
            <v>3.2.1.03.11</v>
          </cell>
          <cell r="B784" t="str">
            <v>A</v>
          </cell>
          <cell r="C784">
            <v>3</v>
          </cell>
          <cell r="D784">
            <v>855</v>
          </cell>
          <cell r="E784" t="str">
            <v xml:space="preserve">Meio Ambiente                                    </v>
          </cell>
          <cell r="F784">
            <v>729616.51</v>
          </cell>
          <cell r="G784">
            <v>193770.93</v>
          </cell>
          <cell r="H784">
            <v>0</v>
          </cell>
          <cell r="I784">
            <v>923387.44</v>
          </cell>
        </row>
        <row r="785">
          <cell r="A785" t="str">
            <v>3.2.1.03.13</v>
          </cell>
          <cell r="B785" t="str">
            <v>A</v>
          </cell>
          <cell r="C785">
            <v>3</v>
          </cell>
          <cell r="D785">
            <v>857</v>
          </cell>
          <cell r="E785" t="str">
            <v xml:space="preserve">Locação de Bens Móveis                           </v>
          </cell>
          <cell r="F785">
            <v>330589.74</v>
          </cell>
          <cell r="G785">
            <v>86066.14</v>
          </cell>
          <cell r="H785">
            <v>0</v>
          </cell>
          <cell r="I785">
            <v>416655.88</v>
          </cell>
        </row>
        <row r="786">
          <cell r="A786" t="str">
            <v>3.2.1.03.18</v>
          </cell>
          <cell r="B786" t="str">
            <v>A</v>
          </cell>
          <cell r="C786">
            <v>3</v>
          </cell>
          <cell r="D786">
            <v>862</v>
          </cell>
          <cell r="E786" t="str">
            <v xml:space="preserve">Transporte e Locomoção                           </v>
          </cell>
          <cell r="F786">
            <v>347827.48</v>
          </cell>
          <cell r="G786">
            <v>31913.72</v>
          </cell>
          <cell r="H786">
            <v>0</v>
          </cell>
          <cell r="I786">
            <v>379741.2</v>
          </cell>
        </row>
        <row r="787">
          <cell r="A787" t="str">
            <v>3.2.1.03.19</v>
          </cell>
          <cell r="B787" t="str">
            <v>A</v>
          </cell>
          <cell r="C787">
            <v>3</v>
          </cell>
          <cell r="D787">
            <v>863</v>
          </cell>
          <cell r="E787" t="str">
            <v xml:space="preserve">Suporte e Manutençao de Sistemas                 </v>
          </cell>
          <cell r="F787">
            <v>831111.33</v>
          </cell>
          <cell r="G787">
            <v>74830.460000000006</v>
          </cell>
          <cell r="H787">
            <v>0</v>
          </cell>
          <cell r="I787">
            <v>905941.79</v>
          </cell>
        </row>
        <row r="788">
          <cell r="A788" t="str">
            <v>3.2.1.03.20</v>
          </cell>
          <cell r="B788" t="str">
            <v>A</v>
          </cell>
          <cell r="C788">
            <v>3</v>
          </cell>
          <cell r="D788">
            <v>864</v>
          </cell>
          <cell r="E788" t="str">
            <v xml:space="preserve">Assinatura de Publicações Técnicas               </v>
          </cell>
          <cell r="F788">
            <v>33000</v>
          </cell>
          <cell r="G788">
            <v>0</v>
          </cell>
          <cell r="H788">
            <v>0</v>
          </cell>
          <cell r="I788">
            <v>33000</v>
          </cell>
        </row>
        <row r="789">
          <cell r="A789" t="str">
            <v>3.2.1.03.23</v>
          </cell>
          <cell r="B789" t="str">
            <v>A</v>
          </cell>
          <cell r="C789">
            <v>3</v>
          </cell>
          <cell r="D789">
            <v>867</v>
          </cell>
          <cell r="E789" t="str">
            <v xml:space="preserve">Manutenção e Reparos em Geral                    </v>
          </cell>
          <cell r="F789">
            <v>407675.4</v>
          </cell>
          <cell r="G789">
            <v>57680.31</v>
          </cell>
          <cell r="H789">
            <v>0</v>
          </cell>
          <cell r="I789">
            <v>465355.71</v>
          </cell>
        </row>
        <row r="790">
          <cell r="A790" t="str">
            <v>3.2.1.03.27</v>
          </cell>
          <cell r="B790" t="str">
            <v>A</v>
          </cell>
          <cell r="C790">
            <v>3</v>
          </cell>
          <cell r="D790">
            <v>871</v>
          </cell>
          <cell r="E790" t="str">
            <v xml:space="preserve">Despesas Diversas                                </v>
          </cell>
          <cell r="F790">
            <v>1681.09</v>
          </cell>
          <cell r="G790">
            <v>200</v>
          </cell>
          <cell r="H790">
            <v>0</v>
          </cell>
          <cell r="I790">
            <v>1881.09</v>
          </cell>
        </row>
        <row r="791">
          <cell r="A791" t="str">
            <v>3.2.1.03.28</v>
          </cell>
          <cell r="B791" t="str">
            <v>A</v>
          </cell>
          <cell r="C791">
            <v>3</v>
          </cell>
          <cell r="D791">
            <v>1226</v>
          </cell>
          <cell r="E791" t="str">
            <v xml:space="preserve">Locação de Veiculos                              </v>
          </cell>
          <cell r="F791">
            <v>302819</v>
          </cell>
          <cell r="G791">
            <v>27529</v>
          </cell>
          <cell r="H791">
            <v>0</v>
          </cell>
          <cell r="I791">
            <v>330348</v>
          </cell>
        </row>
        <row r="792">
          <cell r="A792" t="str">
            <v>3.2.1.03.30</v>
          </cell>
          <cell r="B792" t="str">
            <v>A</v>
          </cell>
          <cell r="C792">
            <v>3</v>
          </cell>
          <cell r="D792">
            <v>1249</v>
          </cell>
          <cell r="E792" t="str">
            <v xml:space="preserve">Despesas c/ Fretes e Despachos                   </v>
          </cell>
          <cell r="F792">
            <v>1072.07</v>
          </cell>
          <cell r="G792">
            <v>0</v>
          </cell>
          <cell r="H792">
            <v>0</v>
          </cell>
          <cell r="I792">
            <v>1072.07</v>
          </cell>
        </row>
        <row r="793">
          <cell r="A793" t="str">
            <v>3.2.1.03.33</v>
          </cell>
          <cell r="B793" t="str">
            <v>A</v>
          </cell>
          <cell r="C793">
            <v>3</v>
          </cell>
          <cell r="D793">
            <v>1729</v>
          </cell>
          <cell r="E793" t="str">
            <v xml:space="preserve">Serviços de Medicina do Trabalho                 </v>
          </cell>
          <cell r="F793">
            <v>51003.08</v>
          </cell>
          <cell r="G793">
            <v>0</v>
          </cell>
          <cell r="H793">
            <v>0</v>
          </cell>
          <cell r="I793">
            <v>51003.08</v>
          </cell>
        </row>
        <row r="794">
          <cell r="A794" t="str">
            <v>3.2.1.03.34</v>
          </cell>
          <cell r="B794" t="str">
            <v>A</v>
          </cell>
          <cell r="C794">
            <v>3</v>
          </cell>
          <cell r="D794">
            <v>1965</v>
          </cell>
          <cell r="E794" t="str">
            <v xml:space="preserve">Serviços Terceirizados - Administrativo          </v>
          </cell>
          <cell r="F794">
            <v>2554773.21</v>
          </cell>
          <cell r="G794">
            <v>248033.04</v>
          </cell>
          <cell r="H794">
            <v>0</v>
          </cell>
          <cell r="I794">
            <v>2802806.25</v>
          </cell>
        </row>
        <row r="795">
          <cell r="A795" t="str">
            <v>3.2.1.03.35</v>
          </cell>
          <cell r="B795" t="str">
            <v>A</v>
          </cell>
          <cell r="C795">
            <v>3</v>
          </cell>
          <cell r="D795">
            <v>1966</v>
          </cell>
          <cell r="E795" t="str">
            <v xml:space="preserve">Serviços Terceirizados - Operacional             </v>
          </cell>
          <cell r="F795">
            <v>5363912.3499999996</v>
          </cell>
          <cell r="G795">
            <v>440613.1</v>
          </cell>
          <cell r="H795">
            <v>0</v>
          </cell>
          <cell r="I795">
            <v>5804525.4500000002</v>
          </cell>
        </row>
        <row r="796">
          <cell r="A796" t="str">
            <v>3.2.1.04</v>
          </cell>
          <cell r="B796" t="str">
            <v>S</v>
          </cell>
          <cell r="C796">
            <v>3</v>
          </cell>
          <cell r="D796">
            <v>872</v>
          </cell>
          <cell r="E796" t="str">
            <v xml:space="preserve">Custos com Materiais                             </v>
          </cell>
          <cell r="F796">
            <v>803236.59</v>
          </cell>
          <cell r="G796">
            <v>104406.73</v>
          </cell>
          <cell r="H796">
            <v>8.83</v>
          </cell>
          <cell r="I796">
            <v>907634.49</v>
          </cell>
        </row>
        <row r="797">
          <cell r="A797" t="str">
            <v>3.2.1.04.01</v>
          </cell>
          <cell r="B797" t="str">
            <v>A</v>
          </cell>
          <cell r="C797">
            <v>3</v>
          </cell>
          <cell r="D797">
            <v>873</v>
          </cell>
          <cell r="E797" t="str">
            <v xml:space="preserve">Combustiveis e Lubrificantes                     </v>
          </cell>
          <cell r="F797">
            <v>130998.56</v>
          </cell>
          <cell r="G797">
            <v>19738.54</v>
          </cell>
          <cell r="H797">
            <v>0</v>
          </cell>
          <cell r="I797">
            <v>150737.1</v>
          </cell>
        </row>
        <row r="798">
          <cell r="A798" t="str">
            <v>3.2.1.04.02</v>
          </cell>
          <cell r="B798" t="str">
            <v>A</v>
          </cell>
          <cell r="C798">
            <v>3</v>
          </cell>
          <cell r="D798">
            <v>874</v>
          </cell>
          <cell r="E798" t="str">
            <v xml:space="preserve">Material de Consumo                              </v>
          </cell>
          <cell r="F798">
            <v>25408.98</v>
          </cell>
          <cell r="G798">
            <v>2154.04</v>
          </cell>
          <cell r="H798">
            <v>0</v>
          </cell>
          <cell r="I798">
            <v>27563.02</v>
          </cell>
        </row>
        <row r="799">
          <cell r="A799" t="str">
            <v>3.2.1.04.05</v>
          </cell>
          <cell r="B799" t="str">
            <v>A</v>
          </cell>
          <cell r="C799">
            <v>3</v>
          </cell>
          <cell r="D799">
            <v>877</v>
          </cell>
          <cell r="E799" t="str">
            <v xml:space="preserve">Fardamento e EPI's                               </v>
          </cell>
          <cell r="F799">
            <v>26966.65</v>
          </cell>
          <cell r="G799">
            <v>460.74</v>
          </cell>
          <cell r="H799">
            <v>0</v>
          </cell>
          <cell r="I799">
            <v>27427.39</v>
          </cell>
        </row>
        <row r="800">
          <cell r="A800" t="str">
            <v>3.2.1.04.06</v>
          </cell>
          <cell r="B800" t="str">
            <v>A</v>
          </cell>
          <cell r="C800">
            <v>3</v>
          </cell>
          <cell r="D800">
            <v>1123</v>
          </cell>
          <cell r="E800" t="str">
            <v xml:space="preserve">Materiais Diversos                               </v>
          </cell>
          <cell r="F800">
            <v>96510.17</v>
          </cell>
          <cell r="G800">
            <v>23974.26</v>
          </cell>
          <cell r="H800">
            <v>0</v>
          </cell>
          <cell r="I800">
            <v>120484.43</v>
          </cell>
        </row>
        <row r="801">
          <cell r="A801" t="str">
            <v>3.2.1.04.07</v>
          </cell>
          <cell r="B801" t="str">
            <v>A</v>
          </cell>
          <cell r="C801">
            <v>3</v>
          </cell>
          <cell r="D801">
            <v>1971</v>
          </cell>
          <cell r="E801" t="str">
            <v xml:space="preserve">Material de Expediente                           </v>
          </cell>
          <cell r="F801">
            <v>8261.24</v>
          </cell>
          <cell r="G801">
            <v>822</v>
          </cell>
          <cell r="H801">
            <v>0</v>
          </cell>
          <cell r="I801">
            <v>9083.24</v>
          </cell>
        </row>
        <row r="802">
          <cell r="A802" t="str">
            <v>3.2.1.04.08</v>
          </cell>
          <cell r="B802" t="str">
            <v>A</v>
          </cell>
          <cell r="C802">
            <v>3</v>
          </cell>
          <cell r="D802">
            <v>1972</v>
          </cell>
          <cell r="E802" t="str">
            <v xml:space="preserve">Material de Manutenção                           </v>
          </cell>
          <cell r="F802">
            <v>515099.82</v>
          </cell>
          <cell r="G802">
            <v>57257.15</v>
          </cell>
          <cell r="H802">
            <v>0</v>
          </cell>
          <cell r="I802">
            <v>572356.97</v>
          </cell>
        </row>
        <row r="803">
          <cell r="A803" t="str">
            <v>3.2.1.04.09</v>
          </cell>
          <cell r="B803" t="str">
            <v>A</v>
          </cell>
          <cell r="C803">
            <v>3</v>
          </cell>
          <cell r="D803">
            <v>2793</v>
          </cell>
          <cell r="E803" t="str">
            <v xml:space="preserve">Reembolso Cartão-Proximidade                     </v>
          </cell>
          <cell r="F803">
            <v>-8.83</v>
          </cell>
          <cell r="G803">
            <v>0</v>
          </cell>
          <cell r="H803">
            <v>8.83</v>
          </cell>
          <cell r="I803">
            <v>-17.66</v>
          </cell>
        </row>
        <row r="804">
          <cell r="A804" t="str">
            <v>3.2.1.05</v>
          </cell>
          <cell r="B804" t="str">
            <v>S</v>
          </cell>
          <cell r="C804">
            <v>3</v>
          </cell>
          <cell r="D804">
            <v>878</v>
          </cell>
          <cell r="E804" t="str">
            <v xml:space="preserve">Custos com Serviços Essenciais                   </v>
          </cell>
          <cell r="F804">
            <v>2664730.15</v>
          </cell>
          <cell r="G804">
            <v>266729.78999999998</v>
          </cell>
          <cell r="H804">
            <v>0</v>
          </cell>
          <cell r="I804">
            <v>2931459.94</v>
          </cell>
        </row>
        <row r="805">
          <cell r="A805" t="str">
            <v>3.2.1.05.01</v>
          </cell>
          <cell r="B805" t="str">
            <v>A</v>
          </cell>
          <cell r="C805">
            <v>3</v>
          </cell>
          <cell r="D805">
            <v>879</v>
          </cell>
          <cell r="E805" t="str">
            <v xml:space="preserve">Energia Elétrica                                 </v>
          </cell>
          <cell r="F805">
            <v>1505664.2</v>
          </cell>
          <cell r="G805">
            <v>158198.39999999999</v>
          </cell>
          <cell r="H805">
            <v>0</v>
          </cell>
          <cell r="I805">
            <v>1663862.6</v>
          </cell>
        </row>
        <row r="806">
          <cell r="A806" t="str">
            <v>3.2.1.05.03</v>
          </cell>
          <cell r="B806" t="str">
            <v>A</v>
          </cell>
          <cell r="C806">
            <v>3</v>
          </cell>
          <cell r="D806">
            <v>881</v>
          </cell>
          <cell r="E806" t="str">
            <v xml:space="preserve">Comunicação (Telefone Móvel)                     </v>
          </cell>
          <cell r="F806">
            <v>84300.78</v>
          </cell>
          <cell r="G806">
            <v>7479.64</v>
          </cell>
          <cell r="H806">
            <v>0</v>
          </cell>
          <cell r="I806">
            <v>91780.42</v>
          </cell>
        </row>
        <row r="807">
          <cell r="A807" t="str">
            <v>3.2.1.05.04</v>
          </cell>
          <cell r="B807" t="str">
            <v>A</v>
          </cell>
          <cell r="C807">
            <v>3</v>
          </cell>
          <cell r="D807">
            <v>882</v>
          </cell>
          <cell r="E807" t="str">
            <v xml:space="preserve">Água e Esgoto                                    </v>
          </cell>
          <cell r="F807">
            <v>957829.54</v>
          </cell>
          <cell r="G807">
            <v>90832.1</v>
          </cell>
          <cell r="H807">
            <v>0</v>
          </cell>
          <cell r="I807">
            <v>1048661.6399999999</v>
          </cell>
        </row>
        <row r="808">
          <cell r="A808" t="str">
            <v>3.2.1.05.05</v>
          </cell>
          <cell r="B808" t="str">
            <v>A</v>
          </cell>
          <cell r="C808">
            <v>3</v>
          </cell>
          <cell r="D808">
            <v>1861</v>
          </cell>
          <cell r="E808" t="str">
            <v xml:space="preserve">Comunicação (Telefone Fixo)                      </v>
          </cell>
          <cell r="F808">
            <v>64301.62</v>
          </cell>
          <cell r="G808">
            <v>5537.2</v>
          </cell>
          <cell r="H808">
            <v>0</v>
          </cell>
          <cell r="I808">
            <v>69838.820000000007</v>
          </cell>
        </row>
        <row r="809">
          <cell r="A809" t="str">
            <v>3.2.1.05.06</v>
          </cell>
          <cell r="B809" t="str">
            <v>A</v>
          </cell>
          <cell r="C809">
            <v>3</v>
          </cell>
          <cell r="D809">
            <v>1863</v>
          </cell>
          <cell r="E809" t="str">
            <v xml:space="preserve">Comunicação (Internet)                           </v>
          </cell>
          <cell r="F809">
            <v>52634.01</v>
          </cell>
          <cell r="G809">
            <v>4682.45</v>
          </cell>
          <cell r="H809">
            <v>0</v>
          </cell>
          <cell r="I809">
            <v>57316.46</v>
          </cell>
        </row>
        <row r="810">
          <cell r="A810" t="str">
            <v>3.2.1.06</v>
          </cell>
          <cell r="B810" t="str">
            <v>S</v>
          </cell>
          <cell r="C810">
            <v>3</v>
          </cell>
          <cell r="D810">
            <v>1240</v>
          </cell>
          <cell r="E810" t="str">
            <v xml:space="preserve">Custos Ponta de Espera e Cujupe                  </v>
          </cell>
          <cell r="F810">
            <v>778543.08</v>
          </cell>
          <cell r="G810">
            <v>70861.45</v>
          </cell>
          <cell r="H810">
            <v>0</v>
          </cell>
          <cell r="I810">
            <v>849404.53</v>
          </cell>
        </row>
        <row r="811">
          <cell r="A811" t="str">
            <v>3.2.1.06.01</v>
          </cell>
          <cell r="B811" t="str">
            <v>A</v>
          </cell>
          <cell r="C811">
            <v>3</v>
          </cell>
          <cell r="D811">
            <v>1241</v>
          </cell>
          <cell r="E811" t="str">
            <v xml:space="preserve">Energia Elétrica                                 </v>
          </cell>
          <cell r="F811">
            <v>226450.44</v>
          </cell>
          <cell r="G811">
            <v>23576.7</v>
          </cell>
          <cell r="H811">
            <v>0</v>
          </cell>
          <cell r="I811">
            <v>250027.14</v>
          </cell>
        </row>
        <row r="812">
          <cell r="A812" t="str">
            <v>3.2.1.06.02</v>
          </cell>
          <cell r="B812" t="str">
            <v>A</v>
          </cell>
          <cell r="C812">
            <v>3</v>
          </cell>
          <cell r="D812">
            <v>1242</v>
          </cell>
          <cell r="E812" t="str">
            <v xml:space="preserve">Água e Esgoto                                    </v>
          </cell>
          <cell r="F812">
            <v>196507.35</v>
          </cell>
          <cell r="G812">
            <v>17192.189999999999</v>
          </cell>
          <cell r="H812">
            <v>0</v>
          </cell>
          <cell r="I812">
            <v>213699.54</v>
          </cell>
        </row>
        <row r="813">
          <cell r="A813" t="str">
            <v>3.2.1.06.09</v>
          </cell>
          <cell r="B813" t="str">
            <v>A</v>
          </cell>
          <cell r="C813">
            <v>3</v>
          </cell>
          <cell r="D813">
            <v>1263</v>
          </cell>
          <cell r="E813" t="str">
            <v xml:space="preserve">Refeição                                         </v>
          </cell>
          <cell r="F813">
            <v>355585.29</v>
          </cell>
          <cell r="G813">
            <v>30092.560000000001</v>
          </cell>
          <cell r="H813">
            <v>0</v>
          </cell>
          <cell r="I813">
            <v>385677.85</v>
          </cell>
        </row>
        <row r="814">
          <cell r="A814" t="str">
            <v>3.2.2</v>
          </cell>
          <cell r="B814" t="str">
            <v>S</v>
          </cell>
          <cell r="C814">
            <v>3</v>
          </cell>
          <cell r="D814">
            <v>883</v>
          </cell>
          <cell r="E814" t="str">
            <v xml:space="preserve">Despesas Administrativas                         </v>
          </cell>
          <cell r="F814">
            <v>55518441.579999998</v>
          </cell>
          <cell r="G814">
            <v>5395524.0499999998</v>
          </cell>
          <cell r="H814">
            <v>500201.89</v>
          </cell>
          <cell r="I814">
            <v>60413763.740000002</v>
          </cell>
        </row>
        <row r="815">
          <cell r="A815" t="str">
            <v>3.2.2.01</v>
          </cell>
          <cell r="B815" t="str">
            <v>S</v>
          </cell>
          <cell r="C815">
            <v>3</v>
          </cell>
          <cell r="D815">
            <v>884</v>
          </cell>
          <cell r="E815" t="str">
            <v xml:space="preserve">Despesas com Pessoal                             </v>
          </cell>
          <cell r="F815">
            <v>36274833.25</v>
          </cell>
          <cell r="G815">
            <v>3608995.17</v>
          </cell>
          <cell r="H815">
            <v>500201.89</v>
          </cell>
          <cell r="I815">
            <v>39383626.530000001</v>
          </cell>
        </row>
        <row r="816">
          <cell r="A816" t="str">
            <v>3.2.2.01.01</v>
          </cell>
          <cell r="B816" t="str">
            <v>S</v>
          </cell>
          <cell r="C816">
            <v>3</v>
          </cell>
          <cell r="D816">
            <v>885</v>
          </cell>
          <cell r="E816" t="str">
            <v xml:space="preserve">Remunerações e Vantagens                         </v>
          </cell>
          <cell r="F816">
            <v>19627601.98</v>
          </cell>
          <cell r="G816">
            <v>1951580.17</v>
          </cell>
          <cell r="H816">
            <v>33107.15</v>
          </cell>
          <cell r="I816">
            <v>21546075</v>
          </cell>
        </row>
        <row r="817">
          <cell r="A817" t="str">
            <v>3.2.2.01.01.0001</v>
          </cell>
          <cell r="B817" t="str">
            <v>A</v>
          </cell>
          <cell r="C817">
            <v>3</v>
          </cell>
          <cell r="D817">
            <v>886</v>
          </cell>
          <cell r="E817" t="str">
            <v xml:space="preserve">Salários                                         </v>
          </cell>
          <cell r="F817">
            <v>10073574.949999999</v>
          </cell>
          <cell r="G817">
            <v>923126.51</v>
          </cell>
          <cell r="H817">
            <v>0</v>
          </cell>
          <cell r="I817">
            <v>10996701.460000001</v>
          </cell>
        </row>
        <row r="818">
          <cell r="A818" t="str">
            <v>3.2.2.01.01.0002</v>
          </cell>
          <cell r="B818" t="str">
            <v>A</v>
          </cell>
          <cell r="C818">
            <v>3</v>
          </cell>
          <cell r="D818">
            <v>887</v>
          </cell>
          <cell r="E818" t="str">
            <v xml:space="preserve">Férias                                           </v>
          </cell>
          <cell r="F818">
            <v>2264319.44</v>
          </cell>
          <cell r="G818">
            <v>193846.65</v>
          </cell>
          <cell r="H818">
            <v>0</v>
          </cell>
          <cell r="I818">
            <v>2458166.09</v>
          </cell>
        </row>
        <row r="819">
          <cell r="A819" t="str">
            <v>3.2.2.01.01.0003</v>
          </cell>
          <cell r="B819" t="str">
            <v>A</v>
          </cell>
          <cell r="C819">
            <v>3</v>
          </cell>
          <cell r="D819">
            <v>888</v>
          </cell>
          <cell r="E819" t="str">
            <v xml:space="preserve">13º Salários                                     </v>
          </cell>
          <cell r="F819">
            <v>1514250.38</v>
          </cell>
          <cell r="G819">
            <v>147183.95000000001</v>
          </cell>
          <cell r="H819">
            <v>0</v>
          </cell>
          <cell r="I819">
            <v>1661434.33</v>
          </cell>
        </row>
        <row r="820">
          <cell r="A820" t="str">
            <v>3.2.2.01.01.0004</v>
          </cell>
          <cell r="B820" t="str">
            <v>A</v>
          </cell>
          <cell r="C820">
            <v>3</v>
          </cell>
          <cell r="D820">
            <v>889</v>
          </cell>
          <cell r="E820" t="str">
            <v xml:space="preserve">Diárias - Negócios                               </v>
          </cell>
          <cell r="F820">
            <v>128388.71</v>
          </cell>
          <cell r="G820">
            <v>1704.15</v>
          </cell>
          <cell r="H820">
            <v>0</v>
          </cell>
          <cell r="I820">
            <v>130092.86</v>
          </cell>
        </row>
        <row r="821">
          <cell r="A821" t="str">
            <v>3.2.2.01.01.0005</v>
          </cell>
          <cell r="B821" t="str">
            <v>A</v>
          </cell>
          <cell r="C821">
            <v>3</v>
          </cell>
          <cell r="D821">
            <v>890</v>
          </cell>
          <cell r="E821" t="str">
            <v xml:space="preserve">Adicional tempo de servico                       </v>
          </cell>
          <cell r="F821">
            <v>186919.17</v>
          </cell>
          <cell r="G821">
            <v>16055.89</v>
          </cell>
          <cell r="H821">
            <v>0</v>
          </cell>
          <cell r="I821">
            <v>202975.06</v>
          </cell>
        </row>
        <row r="822">
          <cell r="A822" t="str">
            <v>3.2.2.01.01.0007</v>
          </cell>
          <cell r="B822" t="str">
            <v>A</v>
          </cell>
          <cell r="C822">
            <v>3</v>
          </cell>
          <cell r="D822">
            <v>892</v>
          </cell>
          <cell r="E822" t="str">
            <v xml:space="preserve">Adicional risco                                  </v>
          </cell>
          <cell r="F822">
            <v>4052140.44</v>
          </cell>
          <cell r="G822">
            <v>368563.89</v>
          </cell>
          <cell r="H822">
            <v>0</v>
          </cell>
          <cell r="I822">
            <v>4420704.33</v>
          </cell>
        </row>
        <row r="823">
          <cell r="A823" t="str">
            <v>3.2.2.01.01.0008</v>
          </cell>
          <cell r="B823" t="str">
            <v>A</v>
          </cell>
          <cell r="C823">
            <v>3</v>
          </cell>
          <cell r="D823">
            <v>893</v>
          </cell>
          <cell r="E823" t="str">
            <v xml:space="preserve">Grat. servicos extraordinarios                   </v>
          </cell>
          <cell r="F823">
            <v>745151.55</v>
          </cell>
          <cell r="G823">
            <v>66619.42</v>
          </cell>
          <cell r="H823">
            <v>0</v>
          </cell>
          <cell r="I823">
            <v>811770.97</v>
          </cell>
        </row>
        <row r="824">
          <cell r="A824" t="str">
            <v>3.2.2.01.01.0009</v>
          </cell>
          <cell r="B824" t="str">
            <v>A</v>
          </cell>
          <cell r="C824">
            <v>3</v>
          </cell>
          <cell r="D824">
            <v>894</v>
          </cell>
          <cell r="E824" t="str">
            <v xml:space="preserve">Funcao Grat. incorporada                         </v>
          </cell>
          <cell r="F824">
            <v>135056.64000000001</v>
          </cell>
          <cell r="G824">
            <v>13690.34</v>
          </cell>
          <cell r="H824">
            <v>0</v>
          </cell>
          <cell r="I824">
            <v>148746.98000000001</v>
          </cell>
        </row>
        <row r="825">
          <cell r="A825" t="str">
            <v>3.2.2.01.01.0010</v>
          </cell>
          <cell r="B825" t="str">
            <v>A</v>
          </cell>
          <cell r="C825">
            <v>3</v>
          </cell>
          <cell r="D825">
            <v>895</v>
          </cell>
          <cell r="E825" t="str">
            <v xml:space="preserve">abono pecuniario                                 </v>
          </cell>
          <cell r="F825">
            <v>410033.04</v>
          </cell>
          <cell r="G825">
            <v>20099.7</v>
          </cell>
          <cell r="H825">
            <v>0</v>
          </cell>
          <cell r="I825">
            <v>430132.74</v>
          </cell>
        </row>
        <row r="826">
          <cell r="A826" t="str">
            <v>3.2.2.01.01.0011</v>
          </cell>
          <cell r="B826" t="str">
            <v>A</v>
          </cell>
          <cell r="C826">
            <v>3</v>
          </cell>
          <cell r="D826">
            <v>896</v>
          </cell>
          <cell r="E826" t="str">
            <v xml:space="preserve">Adicional Noturno                                </v>
          </cell>
          <cell r="F826">
            <v>285147.53000000003</v>
          </cell>
          <cell r="G826">
            <v>61750.2</v>
          </cell>
          <cell r="H826">
            <v>0</v>
          </cell>
          <cell r="I826">
            <v>346897.73</v>
          </cell>
        </row>
        <row r="827">
          <cell r="A827" t="str">
            <v>3.2.2.01.01.0012</v>
          </cell>
          <cell r="B827" t="str">
            <v>A</v>
          </cell>
          <cell r="C827">
            <v>3</v>
          </cell>
          <cell r="D827">
            <v>897</v>
          </cell>
          <cell r="E827" t="str">
            <v xml:space="preserve">Hora Extra                                       </v>
          </cell>
          <cell r="F827">
            <v>57369.47</v>
          </cell>
          <cell r="G827">
            <v>123725.75</v>
          </cell>
          <cell r="H827">
            <v>0</v>
          </cell>
          <cell r="I827">
            <v>181095.22</v>
          </cell>
        </row>
        <row r="828">
          <cell r="A828" t="str">
            <v>3.2.2.01.01.0014</v>
          </cell>
          <cell r="B828" t="str">
            <v>A</v>
          </cell>
          <cell r="C828">
            <v>3</v>
          </cell>
          <cell r="D828">
            <v>1129</v>
          </cell>
          <cell r="E828" t="str">
            <v xml:space="preserve">Diárias - Treinamento                            </v>
          </cell>
          <cell r="F828">
            <v>68506.83</v>
          </cell>
          <cell r="G828">
            <v>2044.98</v>
          </cell>
          <cell r="H828">
            <v>0</v>
          </cell>
          <cell r="I828">
            <v>70551.81</v>
          </cell>
        </row>
        <row r="829">
          <cell r="A829" t="str">
            <v>3.2.2.01.01.0015</v>
          </cell>
          <cell r="B829" t="str">
            <v>A</v>
          </cell>
          <cell r="C829">
            <v>3</v>
          </cell>
          <cell r="D829">
            <v>1286</v>
          </cell>
          <cell r="E829" t="str">
            <v xml:space="preserve">Auxílio Dependente Especial                      </v>
          </cell>
          <cell r="F829">
            <v>44518</v>
          </cell>
          <cell r="G829">
            <v>4770</v>
          </cell>
          <cell r="H829">
            <v>0</v>
          </cell>
          <cell r="I829">
            <v>49288</v>
          </cell>
        </row>
        <row r="830">
          <cell r="A830" t="str">
            <v>3.2.2.01.01.0016</v>
          </cell>
          <cell r="B830" t="str">
            <v>A</v>
          </cell>
          <cell r="C830">
            <v>3</v>
          </cell>
          <cell r="D830">
            <v>1720</v>
          </cell>
          <cell r="E830" t="str">
            <v xml:space="preserve">Auxílio Creche/Escola                            </v>
          </cell>
          <cell r="F830">
            <v>103320.44</v>
          </cell>
          <cell r="G830">
            <v>8398.74</v>
          </cell>
          <cell r="H830">
            <v>0</v>
          </cell>
          <cell r="I830">
            <v>111719.18</v>
          </cell>
        </row>
        <row r="831">
          <cell r="A831" t="str">
            <v>3.2.2.01.01.0017</v>
          </cell>
          <cell r="B831" t="str">
            <v>A</v>
          </cell>
          <cell r="C831">
            <v>3</v>
          </cell>
          <cell r="D831">
            <v>2335</v>
          </cell>
          <cell r="E831" t="str">
            <v xml:space="preserve">Reversão Provisão Férias                         </v>
          </cell>
          <cell r="F831">
            <v>-410703.22</v>
          </cell>
          <cell r="G831">
            <v>0</v>
          </cell>
          <cell r="H831">
            <v>20099.71</v>
          </cell>
          <cell r="I831">
            <v>-430802.93</v>
          </cell>
        </row>
        <row r="832">
          <cell r="A832" t="str">
            <v>3.2.2.01.01.0018</v>
          </cell>
          <cell r="B832" t="str">
            <v>A</v>
          </cell>
          <cell r="C832">
            <v>3</v>
          </cell>
          <cell r="D832">
            <v>2588</v>
          </cell>
          <cell r="E832" t="str">
            <v xml:space="preserve">Reversão Provisão 13º Salário                    </v>
          </cell>
          <cell r="F832">
            <v>-466.88</v>
          </cell>
          <cell r="G832">
            <v>0</v>
          </cell>
          <cell r="H832">
            <v>9437.4699999999993</v>
          </cell>
          <cell r="I832">
            <v>-9904.35</v>
          </cell>
        </row>
        <row r="833">
          <cell r="A833" t="str">
            <v>3.2.2.01.01.0019</v>
          </cell>
          <cell r="B833" t="str">
            <v>A</v>
          </cell>
          <cell r="C833">
            <v>3</v>
          </cell>
          <cell r="D833">
            <v>2691</v>
          </cell>
          <cell r="E833" t="str">
            <v xml:space="preserve">Faltas/Atrasos/Saídas Antecipadas                </v>
          </cell>
          <cell r="F833">
            <v>-19508.89</v>
          </cell>
          <cell r="G833">
            <v>0</v>
          </cell>
          <cell r="H833">
            <v>3322.81</v>
          </cell>
          <cell r="I833">
            <v>-22831.7</v>
          </cell>
        </row>
        <row r="834">
          <cell r="A834" t="str">
            <v>3.2.2.01.01.0020</v>
          </cell>
          <cell r="B834" t="str">
            <v>A</v>
          </cell>
          <cell r="C834">
            <v>3</v>
          </cell>
          <cell r="D834">
            <v>2694</v>
          </cell>
          <cell r="E834" t="str">
            <v xml:space="preserve">Excedente Banco de Horas Negativo                </v>
          </cell>
          <cell r="F834">
            <v>-10415.620000000001</v>
          </cell>
          <cell r="G834">
            <v>0</v>
          </cell>
          <cell r="H834">
            <v>247.16</v>
          </cell>
          <cell r="I834">
            <v>-10662.78</v>
          </cell>
        </row>
        <row r="835">
          <cell r="A835" t="str">
            <v>3.2.2.01.02</v>
          </cell>
          <cell r="B835" t="str">
            <v>S</v>
          </cell>
          <cell r="C835">
            <v>3</v>
          </cell>
          <cell r="D835">
            <v>898</v>
          </cell>
          <cell r="E835" t="str">
            <v xml:space="preserve">Remunerações e Vantagens da Diretoria            </v>
          </cell>
          <cell r="F835">
            <v>1299113.69</v>
          </cell>
          <cell r="G835">
            <v>106958.17</v>
          </cell>
          <cell r="H835">
            <v>0</v>
          </cell>
          <cell r="I835">
            <v>1406071.86</v>
          </cell>
        </row>
        <row r="836">
          <cell r="A836" t="str">
            <v>3.2.2.01.02.0001</v>
          </cell>
          <cell r="B836" t="str">
            <v>A</v>
          </cell>
          <cell r="C836">
            <v>3</v>
          </cell>
          <cell r="D836">
            <v>899</v>
          </cell>
          <cell r="E836" t="str">
            <v xml:space="preserve">Salários - Diretoria                             </v>
          </cell>
          <cell r="F836">
            <v>835569</v>
          </cell>
          <cell r="G836">
            <v>76398.69</v>
          </cell>
          <cell r="H836">
            <v>0</v>
          </cell>
          <cell r="I836">
            <v>911967.69</v>
          </cell>
        </row>
        <row r="837">
          <cell r="A837" t="str">
            <v>3.2.2.01.02.0003</v>
          </cell>
          <cell r="B837" t="str">
            <v>A</v>
          </cell>
          <cell r="C837">
            <v>3</v>
          </cell>
          <cell r="D837">
            <v>901</v>
          </cell>
          <cell r="E837" t="str">
            <v xml:space="preserve">Adicional de Risco - Diretoria                   </v>
          </cell>
          <cell r="F837">
            <v>334227.59000000003</v>
          </cell>
          <cell r="G837">
            <v>30559.48</v>
          </cell>
          <cell r="H837">
            <v>0</v>
          </cell>
          <cell r="I837">
            <v>364787.07</v>
          </cell>
        </row>
        <row r="838">
          <cell r="A838" t="str">
            <v>3.2.2.01.02.0005</v>
          </cell>
          <cell r="B838" t="str">
            <v>A</v>
          </cell>
          <cell r="C838">
            <v>3</v>
          </cell>
          <cell r="D838">
            <v>1383</v>
          </cell>
          <cell r="E838" t="str">
            <v xml:space="preserve">Diárias Diretoria - Negócios                     </v>
          </cell>
          <cell r="F838">
            <v>123235.06</v>
          </cell>
          <cell r="G838">
            <v>0</v>
          </cell>
          <cell r="H838">
            <v>0</v>
          </cell>
          <cell r="I838">
            <v>123235.06</v>
          </cell>
        </row>
        <row r="839">
          <cell r="A839" t="str">
            <v>3.2.2.01.02.0006</v>
          </cell>
          <cell r="B839" t="str">
            <v>A</v>
          </cell>
          <cell r="C839">
            <v>3</v>
          </cell>
          <cell r="D839">
            <v>1384</v>
          </cell>
          <cell r="E839" t="str">
            <v xml:space="preserve">Diárias Diretoria - Treinamento                  </v>
          </cell>
          <cell r="F839">
            <v>8428.7000000000007</v>
          </cell>
          <cell r="G839">
            <v>0</v>
          </cell>
          <cell r="H839">
            <v>0</v>
          </cell>
          <cell r="I839">
            <v>8428.7000000000007</v>
          </cell>
        </row>
        <row r="840">
          <cell r="A840" t="str">
            <v>3.2.2.01.02.0008</v>
          </cell>
          <cell r="B840" t="str">
            <v>A</v>
          </cell>
          <cell r="C840">
            <v>3</v>
          </cell>
          <cell r="D840">
            <v>2274</v>
          </cell>
          <cell r="E840" t="str">
            <v xml:space="preserve">Devoluções de Diárias Diretoria                  </v>
          </cell>
          <cell r="F840">
            <v>-2346.66</v>
          </cell>
          <cell r="G840">
            <v>0</v>
          </cell>
          <cell r="H840">
            <v>0</v>
          </cell>
          <cell r="I840">
            <v>-2346.66</v>
          </cell>
        </row>
        <row r="841">
          <cell r="A841" t="str">
            <v>3.2.2.01.03</v>
          </cell>
          <cell r="B841" t="str">
            <v>S</v>
          </cell>
          <cell r="C841">
            <v>3</v>
          </cell>
          <cell r="D841">
            <v>903</v>
          </cell>
          <cell r="E841" t="str">
            <v xml:space="preserve">Encargos                                         </v>
          </cell>
          <cell r="F841">
            <v>6794853.3899999997</v>
          </cell>
          <cell r="G841">
            <v>697759.79</v>
          </cell>
          <cell r="H841">
            <v>30700.81</v>
          </cell>
          <cell r="I841">
            <v>7461912.3700000001</v>
          </cell>
        </row>
        <row r="842">
          <cell r="A842" t="str">
            <v>3.2.2.01.03.0001</v>
          </cell>
          <cell r="B842" t="str">
            <v>A</v>
          </cell>
          <cell r="C842">
            <v>3</v>
          </cell>
          <cell r="D842">
            <v>904</v>
          </cell>
          <cell r="E842" t="str">
            <v xml:space="preserve">INSS                                             </v>
          </cell>
          <cell r="F842">
            <v>5249992.21</v>
          </cell>
          <cell r="G842">
            <v>516714.51</v>
          </cell>
          <cell r="H842">
            <v>0</v>
          </cell>
          <cell r="I842">
            <v>5766706.7199999997</v>
          </cell>
        </row>
        <row r="843">
          <cell r="A843" t="str">
            <v>3.2.2.01.03.0002</v>
          </cell>
          <cell r="B843" t="str">
            <v>A</v>
          </cell>
          <cell r="C843">
            <v>3</v>
          </cell>
          <cell r="D843">
            <v>905</v>
          </cell>
          <cell r="E843" t="str">
            <v xml:space="preserve">FGTS                                             </v>
          </cell>
          <cell r="F843">
            <v>1603905.1</v>
          </cell>
          <cell r="G843">
            <v>158112.07</v>
          </cell>
          <cell r="H843">
            <v>0</v>
          </cell>
          <cell r="I843">
            <v>1762017.17</v>
          </cell>
        </row>
        <row r="844">
          <cell r="A844" t="str">
            <v>3.2.2.01.03.0003</v>
          </cell>
          <cell r="B844" t="str">
            <v>A</v>
          </cell>
          <cell r="C844">
            <v>3</v>
          </cell>
          <cell r="D844">
            <v>906</v>
          </cell>
          <cell r="E844" t="str">
            <v xml:space="preserve">Portus Previdência Privada                       </v>
          </cell>
          <cell r="F844">
            <v>69678.100000000006</v>
          </cell>
          <cell r="G844">
            <v>5611.56</v>
          </cell>
          <cell r="H844">
            <v>0</v>
          </cell>
          <cell r="I844">
            <v>75289.66</v>
          </cell>
        </row>
        <row r="845">
          <cell r="A845" t="str">
            <v>3.2.2.01.03.0005</v>
          </cell>
          <cell r="B845" t="str">
            <v>A</v>
          </cell>
          <cell r="C845">
            <v>3</v>
          </cell>
          <cell r="D845">
            <v>2255</v>
          </cell>
          <cell r="E845" t="str">
            <v xml:space="preserve">Encarg s/ Cessão Onerosa de Funcionários         </v>
          </cell>
          <cell r="F845">
            <v>39675.620000000003</v>
          </cell>
          <cell r="G845">
            <v>17321.650000000001</v>
          </cell>
          <cell r="H845">
            <v>0</v>
          </cell>
          <cell r="I845">
            <v>56997.27</v>
          </cell>
        </row>
        <row r="846">
          <cell r="A846" t="str">
            <v>3.2.2.01.03.0007</v>
          </cell>
          <cell r="B846" t="str">
            <v>A</v>
          </cell>
          <cell r="C846">
            <v>3</v>
          </cell>
          <cell r="D846">
            <v>2700</v>
          </cell>
          <cell r="E846" t="str">
            <v xml:space="preserve">Reversão INSS s/ Provisão de Férias              </v>
          </cell>
          <cell r="F846">
            <v>-128056.11</v>
          </cell>
          <cell r="G846">
            <v>0</v>
          </cell>
          <cell r="H846">
            <v>14706.11</v>
          </cell>
          <cell r="I846">
            <v>-142762.22</v>
          </cell>
        </row>
        <row r="847">
          <cell r="A847" t="str">
            <v>3.2.2.01.03.0008</v>
          </cell>
          <cell r="B847" t="str">
            <v>A</v>
          </cell>
          <cell r="C847">
            <v>3</v>
          </cell>
          <cell r="D847">
            <v>2701</v>
          </cell>
          <cell r="E847" t="str">
            <v xml:space="preserve">Reversão FGTS s/ Provisão de Férias              </v>
          </cell>
          <cell r="F847">
            <v>-39102.49</v>
          </cell>
          <cell r="G847">
            <v>0</v>
          </cell>
          <cell r="H847">
            <v>4490.33</v>
          </cell>
          <cell r="I847">
            <v>-43592.82</v>
          </cell>
        </row>
        <row r="848">
          <cell r="A848" t="str">
            <v>3.2.2.01.03.0009</v>
          </cell>
          <cell r="B848" t="str">
            <v>A</v>
          </cell>
          <cell r="C848">
            <v>3</v>
          </cell>
          <cell r="D848">
            <v>2702</v>
          </cell>
          <cell r="E848" t="str">
            <v xml:space="preserve">Reversão Portus s/ Provisão de Férias            </v>
          </cell>
          <cell r="F848">
            <v>-974.41</v>
          </cell>
          <cell r="G848">
            <v>0</v>
          </cell>
          <cell r="H848">
            <v>1567.38</v>
          </cell>
          <cell r="I848">
            <v>-2541.79</v>
          </cell>
        </row>
        <row r="849">
          <cell r="A849" t="str">
            <v>3.2.2.01.03.0010</v>
          </cell>
          <cell r="B849" t="str">
            <v>A</v>
          </cell>
          <cell r="C849">
            <v>3</v>
          </cell>
          <cell r="D849">
            <v>2720</v>
          </cell>
          <cell r="E849" t="str">
            <v xml:space="preserve">Reversão INSS s/ Provisões de 13º Sal            </v>
          </cell>
          <cell r="F849">
            <v>-122.32</v>
          </cell>
          <cell r="G849">
            <v>0</v>
          </cell>
          <cell r="H849">
            <v>8830.0499999999993</v>
          </cell>
          <cell r="I849">
            <v>-8952.3700000000008</v>
          </cell>
        </row>
        <row r="850">
          <cell r="A850" t="str">
            <v>3.2.2.01.03.0011</v>
          </cell>
          <cell r="B850" t="str">
            <v>A</v>
          </cell>
          <cell r="C850">
            <v>3</v>
          </cell>
          <cell r="D850">
            <v>2721</v>
          </cell>
          <cell r="E850" t="str">
            <v xml:space="preserve">Reversão FGTS s/ Provisões de 13º Sal            </v>
          </cell>
          <cell r="F850">
            <v>-37.35</v>
          </cell>
          <cell r="G850">
            <v>0</v>
          </cell>
          <cell r="H850">
            <v>0</v>
          </cell>
          <cell r="I850">
            <v>-37.35</v>
          </cell>
        </row>
        <row r="851">
          <cell r="A851" t="str">
            <v>3.2.2.01.03.0012</v>
          </cell>
          <cell r="B851" t="str">
            <v>A</v>
          </cell>
          <cell r="C851">
            <v>3</v>
          </cell>
          <cell r="D851">
            <v>2722</v>
          </cell>
          <cell r="E851" t="str">
            <v xml:space="preserve">Reversão Portus s/ Provisões de 13º Sal          </v>
          </cell>
          <cell r="F851">
            <v>-104.96</v>
          </cell>
          <cell r="G851">
            <v>0</v>
          </cell>
          <cell r="H851">
            <v>1106.94</v>
          </cell>
          <cell r="I851">
            <v>-1211.9000000000001</v>
          </cell>
        </row>
        <row r="852">
          <cell r="A852" t="str">
            <v>3.2.2.01.04</v>
          </cell>
          <cell r="B852" t="str">
            <v>S</v>
          </cell>
          <cell r="C852">
            <v>3</v>
          </cell>
          <cell r="D852">
            <v>908</v>
          </cell>
          <cell r="E852" t="str">
            <v xml:space="preserve">Verbas Rescisórias                               </v>
          </cell>
          <cell r="F852">
            <v>27653.03</v>
          </cell>
          <cell r="G852">
            <v>3355.55</v>
          </cell>
          <cell r="H852">
            <v>0</v>
          </cell>
          <cell r="I852">
            <v>31008.58</v>
          </cell>
        </row>
        <row r="853">
          <cell r="A853" t="str">
            <v>3.2.2.01.04.0001</v>
          </cell>
          <cell r="B853" t="str">
            <v>A</v>
          </cell>
          <cell r="C853">
            <v>3</v>
          </cell>
          <cell r="D853">
            <v>909</v>
          </cell>
          <cell r="E853" t="str">
            <v xml:space="preserve">Salários                                         </v>
          </cell>
          <cell r="F853">
            <v>27653.03</v>
          </cell>
          <cell r="G853">
            <v>3355.55</v>
          </cell>
          <cell r="H853">
            <v>0</v>
          </cell>
          <cell r="I853">
            <v>31008.58</v>
          </cell>
        </row>
        <row r="854">
          <cell r="A854" t="str">
            <v>3.2.2.01.05</v>
          </cell>
          <cell r="B854" t="str">
            <v>S</v>
          </cell>
          <cell r="C854">
            <v>3</v>
          </cell>
          <cell r="D854">
            <v>913</v>
          </cell>
          <cell r="E854" t="str">
            <v xml:space="preserve">Outros Beneficios                                </v>
          </cell>
          <cell r="F854">
            <v>4949750.93</v>
          </cell>
          <cell r="G854">
            <v>438044.5</v>
          </cell>
          <cell r="H854">
            <v>0</v>
          </cell>
          <cell r="I854">
            <v>5387795.4299999997</v>
          </cell>
        </row>
        <row r="855">
          <cell r="A855" t="str">
            <v>3.2.2.01.05.0002</v>
          </cell>
          <cell r="B855" t="str">
            <v>A</v>
          </cell>
          <cell r="C855">
            <v>3</v>
          </cell>
          <cell r="D855">
            <v>915</v>
          </cell>
          <cell r="E855" t="str">
            <v xml:space="preserve">Vale Refeição                                    </v>
          </cell>
          <cell r="F855">
            <v>1931327.23</v>
          </cell>
          <cell r="G855">
            <v>178635.23</v>
          </cell>
          <cell r="H855">
            <v>0</v>
          </cell>
          <cell r="I855">
            <v>2109962.46</v>
          </cell>
        </row>
        <row r="856">
          <cell r="A856" t="str">
            <v>3.2.2.01.05.0003</v>
          </cell>
          <cell r="B856" t="str">
            <v>A</v>
          </cell>
          <cell r="C856">
            <v>3</v>
          </cell>
          <cell r="D856">
            <v>916</v>
          </cell>
          <cell r="E856" t="str">
            <v xml:space="preserve">Plano de Saúde                                   </v>
          </cell>
          <cell r="F856">
            <v>1639168.05</v>
          </cell>
          <cell r="G856">
            <v>162832.54999999999</v>
          </cell>
          <cell r="H856">
            <v>0</v>
          </cell>
          <cell r="I856">
            <v>1802000.6</v>
          </cell>
        </row>
        <row r="857">
          <cell r="A857" t="str">
            <v>3.2.2.01.05.0004</v>
          </cell>
          <cell r="B857" t="str">
            <v>A</v>
          </cell>
          <cell r="C857">
            <v>3</v>
          </cell>
          <cell r="D857">
            <v>917</v>
          </cell>
          <cell r="E857" t="str">
            <v xml:space="preserve">Medicamentos                                     </v>
          </cell>
          <cell r="F857">
            <v>480552.13</v>
          </cell>
          <cell r="G857">
            <v>43445.11</v>
          </cell>
          <cell r="H857">
            <v>0</v>
          </cell>
          <cell r="I857">
            <v>523997.24</v>
          </cell>
        </row>
        <row r="858">
          <cell r="A858" t="str">
            <v>3.2.2.01.05.0005</v>
          </cell>
          <cell r="B858" t="str">
            <v>A</v>
          </cell>
          <cell r="C858">
            <v>3</v>
          </cell>
          <cell r="D858">
            <v>918</v>
          </cell>
          <cell r="E858" t="str">
            <v xml:space="preserve">Serv. Odontológicos - P F                        </v>
          </cell>
          <cell r="F858">
            <v>188440.79</v>
          </cell>
          <cell r="G858">
            <v>15077.51</v>
          </cell>
          <cell r="H858">
            <v>0</v>
          </cell>
          <cell r="I858">
            <v>203518.3</v>
          </cell>
        </row>
        <row r="859">
          <cell r="A859" t="str">
            <v>3.2.2.01.05.0006</v>
          </cell>
          <cell r="B859" t="str">
            <v>A</v>
          </cell>
          <cell r="C859">
            <v>3</v>
          </cell>
          <cell r="D859">
            <v>919</v>
          </cell>
          <cell r="E859" t="str">
            <v xml:space="preserve">Produtos Óticos                                  </v>
          </cell>
          <cell r="F859">
            <v>168841.03</v>
          </cell>
          <cell r="G859">
            <v>7560</v>
          </cell>
          <cell r="H859">
            <v>0</v>
          </cell>
          <cell r="I859">
            <v>176401.03</v>
          </cell>
        </row>
        <row r="860">
          <cell r="A860" t="str">
            <v>3.2.2.01.05.0007</v>
          </cell>
          <cell r="B860" t="str">
            <v>A</v>
          </cell>
          <cell r="C860">
            <v>3</v>
          </cell>
          <cell r="D860">
            <v>920</v>
          </cell>
          <cell r="E860" t="str">
            <v xml:space="preserve">Seguro de Vida                                   </v>
          </cell>
          <cell r="F860">
            <v>75488.06</v>
          </cell>
          <cell r="G860">
            <v>6836.52</v>
          </cell>
          <cell r="H860">
            <v>0</v>
          </cell>
          <cell r="I860">
            <v>82324.58</v>
          </cell>
        </row>
        <row r="861">
          <cell r="A861" t="str">
            <v>3.2.2.01.05.0008</v>
          </cell>
          <cell r="B861" t="str">
            <v>A</v>
          </cell>
          <cell r="C861">
            <v>3</v>
          </cell>
          <cell r="D861">
            <v>921</v>
          </cell>
          <cell r="E861" t="str">
            <v xml:space="preserve">Graduação e Especializ. de Empreg.               </v>
          </cell>
          <cell r="F861">
            <v>68298.13</v>
          </cell>
          <cell r="G861">
            <v>5084.6899999999996</v>
          </cell>
          <cell r="H861">
            <v>0</v>
          </cell>
          <cell r="I861">
            <v>73382.820000000007</v>
          </cell>
        </row>
        <row r="862">
          <cell r="A862" t="str">
            <v>3.2.2.01.05.0009</v>
          </cell>
          <cell r="B862" t="str">
            <v>A</v>
          </cell>
          <cell r="C862">
            <v>3</v>
          </cell>
          <cell r="D862">
            <v>922</v>
          </cell>
          <cell r="E862" t="str">
            <v xml:space="preserve">Serv. Odontológicos - P J                        </v>
          </cell>
          <cell r="F862">
            <v>182672.83</v>
          </cell>
          <cell r="G862">
            <v>9582.89</v>
          </cell>
          <cell r="H862">
            <v>0</v>
          </cell>
          <cell r="I862">
            <v>192255.72</v>
          </cell>
        </row>
        <row r="863">
          <cell r="A863" t="str">
            <v>3.2.2.01.05.0011</v>
          </cell>
          <cell r="B863" t="str">
            <v>A</v>
          </cell>
          <cell r="C863">
            <v>3</v>
          </cell>
          <cell r="D863">
            <v>951</v>
          </cell>
          <cell r="E863" t="str">
            <v xml:space="preserve">Treinamento                                      </v>
          </cell>
          <cell r="F863">
            <v>214962.68</v>
          </cell>
          <cell r="G863">
            <v>8990</v>
          </cell>
          <cell r="H863">
            <v>0</v>
          </cell>
          <cell r="I863">
            <v>223952.68</v>
          </cell>
        </row>
        <row r="864">
          <cell r="A864" t="str">
            <v>3.2.2.01.06</v>
          </cell>
          <cell r="B864" t="str">
            <v>S</v>
          </cell>
          <cell r="C864">
            <v>3</v>
          </cell>
          <cell r="D864">
            <v>924</v>
          </cell>
          <cell r="E864" t="str">
            <v xml:space="preserve">Reembolso de Empregados                          </v>
          </cell>
          <cell r="F864">
            <v>-720516.06</v>
          </cell>
          <cell r="G864">
            <v>0</v>
          </cell>
          <cell r="H864">
            <v>66076.05</v>
          </cell>
          <cell r="I864">
            <v>-786592.11</v>
          </cell>
        </row>
        <row r="865">
          <cell r="A865" t="str">
            <v>3.2.2.01.06.0001</v>
          </cell>
          <cell r="B865" t="str">
            <v>A</v>
          </cell>
          <cell r="C865">
            <v>3</v>
          </cell>
          <cell r="D865">
            <v>925</v>
          </cell>
          <cell r="E865" t="str">
            <v xml:space="preserve">Vale Transporte                                  </v>
          </cell>
          <cell r="F865">
            <v>-85.25</v>
          </cell>
          <cell r="G865">
            <v>0</v>
          </cell>
          <cell r="H865">
            <v>0</v>
          </cell>
          <cell r="I865">
            <v>-85.25</v>
          </cell>
        </row>
        <row r="866">
          <cell r="A866" t="str">
            <v>3.2.2.01.06.0002</v>
          </cell>
          <cell r="B866" t="str">
            <v>A</v>
          </cell>
          <cell r="C866">
            <v>3</v>
          </cell>
          <cell r="D866">
            <v>926</v>
          </cell>
          <cell r="E866" t="str">
            <v xml:space="preserve">Vale Refeição                                    </v>
          </cell>
          <cell r="F866">
            <v>-81396.710000000006</v>
          </cell>
          <cell r="G866">
            <v>0</v>
          </cell>
          <cell r="H866">
            <v>9760</v>
          </cell>
          <cell r="I866">
            <v>-91156.71</v>
          </cell>
        </row>
        <row r="867">
          <cell r="A867" t="str">
            <v>3.2.2.01.06.0003</v>
          </cell>
          <cell r="B867" t="str">
            <v>A</v>
          </cell>
          <cell r="C867">
            <v>3</v>
          </cell>
          <cell r="D867">
            <v>927</v>
          </cell>
          <cell r="E867" t="str">
            <v xml:space="preserve">Plano de Saúde                                   </v>
          </cell>
          <cell r="F867">
            <v>-406532.38</v>
          </cell>
          <cell r="G867">
            <v>0</v>
          </cell>
          <cell r="H867">
            <v>40865.64</v>
          </cell>
          <cell r="I867">
            <v>-447398.02</v>
          </cell>
        </row>
        <row r="868">
          <cell r="A868" t="str">
            <v>3.2.2.01.06.0004</v>
          </cell>
          <cell r="B868" t="str">
            <v>A</v>
          </cell>
          <cell r="C868">
            <v>3</v>
          </cell>
          <cell r="D868">
            <v>928</v>
          </cell>
          <cell r="E868" t="str">
            <v xml:space="preserve">Medicamentos                                     </v>
          </cell>
          <cell r="F868">
            <v>-131166.63</v>
          </cell>
          <cell r="G868">
            <v>0</v>
          </cell>
          <cell r="H868">
            <v>11267.43</v>
          </cell>
          <cell r="I868">
            <v>-142434.06</v>
          </cell>
        </row>
        <row r="869">
          <cell r="A869" t="str">
            <v>3.2.2.01.06.0005</v>
          </cell>
          <cell r="B869" t="str">
            <v>A</v>
          </cell>
          <cell r="C869">
            <v>3</v>
          </cell>
          <cell r="D869">
            <v>929</v>
          </cell>
          <cell r="E869" t="str">
            <v xml:space="preserve">Produtos Óticos                                  </v>
          </cell>
          <cell r="F869">
            <v>-1504</v>
          </cell>
          <cell r="G869">
            <v>0</v>
          </cell>
          <cell r="H869">
            <v>0</v>
          </cell>
          <cell r="I869">
            <v>-1504</v>
          </cell>
        </row>
        <row r="870">
          <cell r="A870" t="str">
            <v>3.2.2.01.06.0008</v>
          </cell>
          <cell r="B870" t="str">
            <v>A</v>
          </cell>
          <cell r="C870">
            <v>3</v>
          </cell>
          <cell r="D870">
            <v>932</v>
          </cell>
          <cell r="E870" t="str">
            <v xml:space="preserve">Assistencia medica Odontologica                  </v>
          </cell>
          <cell r="F870">
            <v>-89659.25</v>
          </cell>
          <cell r="G870">
            <v>0</v>
          </cell>
          <cell r="H870">
            <v>4182.9799999999996</v>
          </cell>
          <cell r="I870">
            <v>-93842.23</v>
          </cell>
        </row>
        <row r="871">
          <cell r="A871" t="str">
            <v>3.2.2.01.06.0009</v>
          </cell>
          <cell r="B871" t="str">
            <v>A</v>
          </cell>
          <cell r="C871">
            <v>3</v>
          </cell>
          <cell r="D871">
            <v>2269</v>
          </cell>
          <cell r="E871" t="str">
            <v xml:space="preserve">Devoluções de Diárias                            </v>
          </cell>
          <cell r="F871">
            <v>-10101.84</v>
          </cell>
          <cell r="G871">
            <v>0</v>
          </cell>
          <cell r="H871">
            <v>0</v>
          </cell>
          <cell r="I871">
            <v>-10101.84</v>
          </cell>
        </row>
        <row r="872">
          <cell r="A872" t="str">
            <v>3.2.2.01.06.0010</v>
          </cell>
          <cell r="B872" t="str">
            <v>A</v>
          </cell>
          <cell r="C872">
            <v>3</v>
          </cell>
          <cell r="D872">
            <v>2633</v>
          </cell>
          <cell r="E872" t="str">
            <v xml:space="preserve">Auxilio Creche                                   </v>
          </cell>
          <cell r="F872">
            <v>-70</v>
          </cell>
          <cell r="G872">
            <v>0</v>
          </cell>
          <cell r="H872">
            <v>0</v>
          </cell>
          <cell r="I872">
            <v>-70</v>
          </cell>
        </row>
        <row r="873">
          <cell r="A873" t="str">
            <v>3.2.2.01.08</v>
          </cell>
          <cell r="B873" t="str">
            <v>S</v>
          </cell>
          <cell r="C873">
            <v>3</v>
          </cell>
          <cell r="D873">
            <v>936</v>
          </cell>
          <cell r="E873" t="str">
            <v xml:space="preserve">Orgãos Colegiados                                </v>
          </cell>
          <cell r="F873">
            <v>511920</v>
          </cell>
          <cell r="G873">
            <v>39060</v>
          </cell>
          <cell r="H873">
            <v>0</v>
          </cell>
          <cell r="I873">
            <v>550980</v>
          </cell>
        </row>
        <row r="874">
          <cell r="A874" t="str">
            <v>3.2.2.01.08.0001</v>
          </cell>
          <cell r="B874" t="str">
            <v>A</v>
          </cell>
          <cell r="C874">
            <v>3</v>
          </cell>
          <cell r="D874">
            <v>937</v>
          </cell>
          <cell r="E874" t="str">
            <v xml:space="preserve">CONSAD                                           </v>
          </cell>
          <cell r="F874">
            <v>405000</v>
          </cell>
          <cell r="G874">
            <v>32580</v>
          </cell>
          <cell r="H874">
            <v>0</v>
          </cell>
          <cell r="I874">
            <v>437580</v>
          </cell>
        </row>
        <row r="875">
          <cell r="A875" t="str">
            <v>3.2.2.01.08.0002</v>
          </cell>
          <cell r="B875" t="str">
            <v>A</v>
          </cell>
          <cell r="C875">
            <v>3</v>
          </cell>
          <cell r="D875">
            <v>938</v>
          </cell>
          <cell r="E875" t="str">
            <v xml:space="preserve">CONFI                                            </v>
          </cell>
          <cell r="F875">
            <v>106920</v>
          </cell>
          <cell r="G875">
            <v>6480</v>
          </cell>
          <cell r="H875">
            <v>0</v>
          </cell>
          <cell r="I875">
            <v>113400</v>
          </cell>
        </row>
        <row r="876">
          <cell r="A876" t="str">
            <v>3.2.2.01.09</v>
          </cell>
          <cell r="B876" t="str">
            <v>S</v>
          </cell>
          <cell r="C876">
            <v>3</v>
          </cell>
          <cell r="D876">
            <v>2391</v>
          </cell>
          <cell r="E876" t="str">
            <v xml:space="preserve">Participações no Resultado                       </v>
          </cell>
          <cell r="F876">
            <v>3784456.29</v>
          </cell>
          <cell r="G876">
            <v>372236.99</v>
          </cell>
          <cell r="H876">
            <v>370317.88</v>
          </cell>
          <cell r="I876">
            <v>3786375.4</v>
          </cell>
        </row>
        <row r="877">
          <cell r="A877" t="str">
            <v>3.2.2.01.09.0001</v>
          </cell>
          <cell r="B877" t="str">
            <v>A</v>
          </cell>
          <cell r="C877">
            <v>3</v>
          </cell>
          <cell r="D877">
            <v>2392</v>
          </cell>
          <cell r="E877" t="str">
            <v xml:space="preserve">PPR Administrativo                               </v>
          </cell>
          <cell r="F877">
            <v>3785623.49</v>
          </cell>
          <cell r="G877">
            <v>372236.99</v>
          </cell>
          <cell r="H877">
            <v>0</v>
          </cell>
          <cell r="I877">
            <v>4157860.48</v>
          </cell>
        </row>
        <row r="878">
          <cell r="A878" t="str">
            <v>3.2.2.01.09.0002</v>
          </cell>
          <cell r="B878" t="str">
            <v>A</v>
          </cell>
          <cell r="C878">
            <v>3</v>
          </cell>
          <cell r="D878">
            <v>2618</v>
          </cell>
          <cell r="E878" t="str">
            <v xml:space="preserve">Reversão Provisão PPR Administrativo             </v>
          </cell>
          <cell r="F878">
            <v>-1167.2</v>
          </cell>
          <cell r="G878">
            <v>0</v>
          </cell>
          <cell r="H878">
            <v>370317.88</v>
          </cell>
          <cell r="I878">
            <v>-371485.08</v>
          </cell>
        </row>
        <row r="879">
          <cell r="A879" t="str">
            <v>3.2.2.02</v>
          </cell>
          <cell r="B879" t="str">
            <v>S</v>
          </cell>
          <cell r="C879">
            <v>3</v>
          </cell>
          <cell r="D879">
            <v>940</v>
          </cell>
          <cell r="E879" t="str">
            <v xml:space="preserve">Despesas Gerais                                  </v>
          </cell>
          <cell r="F879">
            <v>12046102.130000001</v>
          </cell>
          <cell r="G879">
            <v>1351168.5</v>
          </cell>
          <cell r="H879">
            <v>0</v>
          </cell>
          <cell r="I879">
            <v>13397270.630000001</v>
          </cell>
        </row>
        <row r="880">
          <cell r="A880" t="str">
            <v>3.2.2.02.01</v>
          </cell>
          <cell r="B880" t="str">
            <v>A</v>
          </cell>
          <cell r="C880">
            <v>3</v>
          </cell>
          <cell r="D880">
            <v>941</v>
          </cell>
          <cell r="E880" t="str">
            <v xml:space="preserve">Serviços de Terceiros - PF                       </v>
          </cell>
          <cell r="F880">
            <v>3900</v>
          </cell>
          <cell r="G880">
            <v>0</v>
          </cell>
          <cell r="H880">
            <v>0</v>
          </cell>
          <cell r="I880">
            <v>3900</v>
          </cell>
        </row>
        <row r="881">
          <cell r="A881" t="str">
            <v>3.2.2.02.02</v>
          </cell>
          <cell r="B881" t="str">
            <v>A</v>
          </cell>
          <cell r="C881">
            <v>3</v>
          </cell>
          <cell r="D881">
            <v>942</v>
          </cell>
          <cell r="E881" t="str">
            <v xml:space="preserve">Serviços de Consultores - PF                     </v>
          </cell>
          <cell r="F881">
            <v>443782.6</v>
          </cell>
          <cell r="G881">
            <v>24160.5</v>
          </cell>
          <cell r="H881">
            <v>0</v>
          </cell>
          <cell r="I881">
            <v>467943.1</v>
          </cell>
        </row>
        <row r="882">
          <cell r="A882" t="str">
            <v>3.2.2.02.03</v>
          </cell>
          <cell r="B882" t="str">
            <v>A</v>
          </cell>
          <cell r="C882">
            <v>3</v>
          </cell>
          <cell r="D882">
            <v>943</v>
          </cell>
          <cell r="E882" t="str">
            <v xml:space="preserve">Remuneração a Estag. e Bolsistas                 </v>
          </cell>
          <cell r="F882">
            <v>225859.08</v>
          </cell>
          <cell r="G882">
            <v>34289.21</v>
          </cell>
          <cell r="H882">
            <v>0</v>
          </cell>
          <cell r="I882">
            <v>260148.29</v>
          </cell>
        </row>
        <row r="883">
          <cell r="A883" t="str">
            <v>3.2.2.02.05</v>
          </cell>
          <cell r="B883" t="str">
            <v>A</v>
          </cell>
          <cell r="C883">
            <v>3</v>
          </cell>
          <cell r="D883">
            <v>945</v>
          </cell>
          <cell r="E883" t="str">
            <v xml:space="preserve">Passagens  aéreas                                </v>
          </cell>
          <cell r="F883">
            <v>340890.25</v>
          </cell>
          <cell r="G883">
            <v>45073.47</v>
          </cell>
          <cell r="H883">
            <v>0</v>
          </cell>
          <cell r="I883">
            <v>385963.72</v>
          </cell>
        </row>
        <row r="884">
          <cell r="A884" t="str">
            <v>3.2.2.02.06</v>
          </cell>
          <cell r="B884" t="str">
            <v>A</v>
          </cell>
          <cell r="C884">
            <v>3</v>
          </cell>
          <cell r="D884">
            <v>946</v>
          </cell>
          <cell r="E884" t="str">
            <v xml:space="preserve">Outros Serviços - PJ                             </v>
          </cell>
          <cell r="F884">
            <v>9870.09</v>
          </cell>
          <cell r="G884">
            <v>0</v>
          </cell>
          <cell r="H884">
            <v>0</v>
          </cell>
          <cell r="I884">
            <v>9870.09</v>
          </cell>
        </row>
        <row r="885">
          <cell r="A885" t="str">
            <v>3.2.2.02.07</v>
          </cell>
          <cell r="B885" t="str">
            <v>A</v>
          </cell>
          <cell r="C885">
            <v>3</v>
          </cell>
          <cell r="D885">
            <v>947</v>
          </cell>
          <cell r="E885" t="str">
            <v xml:space="preserve">Manutenção e Reparos                             </v>
          </cell>
          <cell r="F885">
            <v>435015.93</v>
          </cell>
          <cell r="G885">
            <v>51316.58</v>
          </cell>
          <cell r="H885">
            <v>0</v>
          </cell>
          <cell r="I885">
            <v>486332.51</v>
          </cell>
        </row>
        <row r="886">
          <cell r="A886" t="str">
            <v>3.2.2.02.09</v>
          </cell>
          <cell r="B886" t="str">
            <v>A</v>
          </cell>
          <cell r="C886">
            <v>3</v>
          </cell>
          <cell r="D886">
            <v>949</v>
          </cell>
          <cell r="E886" t="str">
            <v xml:space="preserve">Meio Ambiente                                    </v>
          </cell>
          <cell r="F886">
            <v>25736.53</v>
          </cell>
          <cell r="G886">
            <v>0</v>
          </cell>
          <cell r="H886">
            <v>0</v>
          </cell>
          <cell r="I886">
            <v>25736.53</v>
          </cell>
        </row>
        <row r="887">
          <cell r="A887" t="str">
            <v>3.2.2.02.10</v>
          </cell>
          <cell r="B887" t="str">
            <v>A</v>
          </cell>
          <cell r="C887">
            <v>3</v>
          </cell>
          <cell r="D887">
            <v>950</v>
          </cell>
          <cell r="E887" t="str">
            <v xml:space="preserve">Levantamentos, Estudos e Projetos                </v>
          </cell>
          <cell r="F887">
            <v>490673</v>
          </cell>
          <cell r="G887">
            <v>276682.39</v>
          </cell>
          <cell r="H887">
            <v>0</v>
          </cell>
          <cell r="I887">
            <v>767355.39</v>
          </cell>
        </row>
        <row r="888">
          <cell r="A888" t="str">
            <v>3.2.2.02.12</v>
          </cell>
          <cell r="B888" t="str">
            <v>A</v>
          </cell>
          <cell r="C888">
            <v>3</v>
          </cell>
          <cell r="D888">
            <v>952</v>
          </cell>
          <cell r="E888" t="str">
            <v xml:space="preserve">Seguros em Geral                                 </v>
          </cell>
          <cell r="F888">
            <v>126000</v>
          </cell>
          <cell r="G888">
            <v>0</v>
          </cell>
          <cell r="H888">
            <v>0</v>
          </cell>
          <cell r="I888">
            <v>126000</v>
          </cell>
        </row>
        <row r="889">
          <cell r="A889" t="str">
            <v>3.2.2.02.13</v>
          </cell>
          <cell r="B889" t="str">
            <v>A</v>
          </cell>
          <cell r="C889">
            <v>3</v>
          </cell>
          <cell r="D889">
            <v>953</v>
          </cell>
          <cell r="E889" t="str">
            <v xml:space="preserve">Locação de Bens Móveis                           </v>
          </cell>
          <cell r="F889">
            <v>435348.88</v>
          </cell>
          <cell r="G889">
            <v>35338.06</v>
          </cell>
          <cell r="H889">
            <v>0</v>
          </cell>
          <cell r="I889">
            <v>470686.94</v>
          </cell>
        </row>
        <row r="890">
          <cell r="A890" t="str">
            <v>3.2.2.02.14</v>
          </cell>
          <cell r="B890" t="str">
            <v>A</v>
          </cell>
          <cell r="C890">
            <v>3</v>
          </cell>
          <cell r="D890">
            <v>954</v>
          </cell>
          <cell r="E890" t="str">
            <v xml:space="preserve">Locação de Veículos                              </v>
          </cell>
          <cell r="F890">
            <v>359851.96</v>
          </cell>
          <cell r="G890">
            <v>32446</v>
          </cell>
          <cell r="H890">
            <v>0</v>
          </cell>
          <cell r="I890">
            <v>392297.96</v>
          </cell>
        </row>
        <row r="891">
          <cell r="A891" t="str">
            <v>3.2.2.02.16</v>
          </cell>
          <cell r="B891" t="str">
            <v>A</v>
          </cell>
          <cell r="C891">
            <v>3</v>
          </cell>
          <cell r="D891">
            <v>956</v>
          </cell>
          <cell r="E891" t="str">
            <v xml:space="preserve">Hospedagem                                       </v>
          </cell>
          <cell r="F891">
            <v>2757.3</v>
          </cell>
          <cell r="G891">
            <v>405.3</v>
          </cell>
          <cell r="H891">
            <v>0</v>
          </cell>
          <cell r="I891">
            <v>3162.6</v>
          </cell>
        </row>
        <row r="892">
          <cell r="A892" t="str">
            <v>3.2.2.02.17</v>
          </cell>
          <cell r="B892" t="str">
            <v>A</v>
          </cell>
          <cell r="C892">
            <v>3</v>
          </cell>
          <cell r="D892">
            <v>957</v>
          </cell>
          <cell r="E892" t="str">
            <v xml:space="preserve">Frete                                            </v>
          </cell>
          <cell r="F892">
            <v>13154.48</v>
          </cell>
          <cell r="G892">
            <v>2021.76</v>
          </cell>
          <cell r="H892">
            <v>0</v>
          </cell>
          <cell r="I892">
            <v>15176.24</v>
          </cell>
        </row>
        <row r="893">
          <cell r="A893" t="str">
            <v>3.2.2.02.18</v>
          </cell>
          <cell r="B893" t="str">
            <v>A</v>
          </cell>
          <cell r="C893">
            <v>3</v>
          </cell>
          <cell r="D893">
            <v>958</v>
          </cell>
          <cell r="E893" t="str">
            <v xml:space="preserve">Consultoria Geral                                </v>
          </cell>
          <cell r="F893">
            <v>367211.2</v>
          </cell>
          <cell r="G893">
            <v>52148.2</v>
          </cell>
          <cell r="H893">
            <v>0</v>
          </cell>
          <cell r="I893">
            <v>419359.4</v>
          </cell>
        </row>
        <row r="894">
          <cell r="A894" t="str">
            <v>3.2.2.02.19</v>
          </cell>
          <cell r="B894" t="str">
            <v>A</v>
          </cell>
          <cell r="C894">
            <v>3</v>
          </cell>
          <cell r="D894">
            <v>959</v>
          </cell>
          <cell r="E894" t="str">
            <v xml:space="preserve">Transporte e Locomoção                           </v>
          </cell>
          <cell r="F894">
            <v>443657.53</v>
          </cell>
          <cell r="G894">
            <v>40706.28</v>
          </cell>
          <cell r="H894">
            <v>0</v>
          </cell>
          <cell r="I894">
            <v>484363.81</v>
          </cell>
        </row>
        <row r="895">
          <cell r="A895" t="str">
            <v>3.2.2.02.20</v>
          </cell>
          <cell r="B895" t="str">
            <v>A</v>
          </cell>
          <cell r="C895">
            <v>3</v>
          </cell>
          <cell r="D895">
            <v>960</v>
          </cell>
          <cell r="E895" t="str">
            <v xml:space="preserve">Seguro de Veículos                               </v>
          </cell>
          <cell r="F895">
            <v>12000</v>
          </cell>
          <cell r="G895">
            <v>0</v>
          </cell>
          <cell r="H895">
            <v>0</v>
          </cell>
          <cell r="I895">
            <v>12000</v>
          </cell>
        </row>
        <row r="896">
          <cell r="A896" t="str">
            <v>3.2.2.02.21</v>
          </cell>
          <cell r="B896" t="str">
            <v>A</v>
          </cell>
          <cell r="C896">
            <v>3</v>
          </cell>
          <cell r="D896">
            <v>961</v>
          </cell>
          <cell r="E896" t="str">
            <v xml:space="preserve">Publicidade e Propaganda                         </v>
          </cell>
          <cell r="F896">
            <v>224847.92</v>
          </cell>
          <cell r="G896">
            <v>68842.19</v>
          </cell>
          <cell r="H896">
            <v>0</v>
          </cell>
          <cell r="I896">
            <v>293690.11</v>
          </cell>
        </row>
        <row r="897">
          <cell r="A897" t="str">
            <v>3.2.2.02.22</v>
          </cell>
          <cell r="B897" t="str">
            <v>A</v>
          </cell>
          <cell r="C897">
            <v>3</v>
          </cell>
          <cell r="D897">
            <v>962</v>
          </cell>
          <cell r="E897" t="str">
            <v xml:space="preserve">Suporte e Manutençao de Sistemas                 </v>
          </cell>
          <cell r="F897">
            <v>367481.39</v>
          </cell>
          <cell r="G897">
            <v>46088.55</v>
          </cell>
          <cell r="H897">
            <v>0</v>
          </cell>
          <cell r="I897">
            <v>413569.94</v>
          </cell>
        </row>
        <row r="898">
          <cell r="A898" t="str">
            <v>3.2.2.02.23</v>
          </cell>
          <cell r="B898" t="str">
            <v>A</v>
          </cell>
          <cell r="C898">
            <v>3</v>
          </cell>
          <cell r="D898">
            <v>963</v>
          </cell>
          <cell r="E898" t="str">
            <v xml:space="preserve">Assinaturas e Publicações Técnicas               </v>
          </cell>
          <cell r="F898">
            <v>7918</v>
          </cell>
          <cell r="G898">
            <v>0</v>
          </cell>
          <cell r="H898">
            <v>0</v>
          </cell>
          <cell r="I898">
            <v>7918</v>
          </cell>
        </row>
        <row r="899">
          <cell r="A899" t="str">
            <v>3.2.2.02.25</v>
          </cell>
          <cell r="B899" t="str">
            <v>A</v>
          </cell>
          <cell r="C899">
            <v>3</v>
          </cell>
          <cell r="D899">
            <v>965</v>
          </cell>
          <cell r="E899" t="str">
            <v xml:space="preserve">Particip.em Feiras, Seminários e Eventos         </v>
          </cell>
          <cell r="F899">
            <v>1324195.1000000001</v>
          </cell>
          <cell r="G899">
            <v>40000</v>
          </cell>
          <cell r="H899">
            <v>0</v>
          </cell>
          <cell r="I899">
            <v>1364195.1</v>
          </cell>
        </row>
        <row r="900">
          <cell r="A900" t="str">
            <v>3.2.2.02.29</v>
          </cell>
          <cell r="B900" t="str">
            <v>A</v>
          </cell>
          <cell r="C900">
            <v>3</v>
          </cell>
          <cell r="D900">
            <v>1224</v>
          </cell>
          <cell r="E900" t="str">
            <v xml:space="preserve">Segurança e Vigilância                           </v>
          </cell>
          <cell r="F900">
            <v>4671591.6900000004</v>
          </cell>
          <cell r="G900">
            <v>408650.26</v>
          </cell>
          <cell r="H900">
            <v>0</v>
          </cell>
          <cell r="I900">
            <v>5080241.95</v>
          </cell>
        </row>
        <row r="901">
          <cell r="A901" t="str">
            <v>3.2.2.02.30</v>
          </cell>
          <cell r="B901" t="str">
            <v>A</v>
          </cell>
          <cell r="C901">
            <v>3</v>
          </cell>
          <cell r="D901">
            <v>1225</v>
          </cell>
          <cell r="E901" t="str">
            <v xml:space="preserve">Serviços Terceirizados - Limpeza                 </v>
          </cell>
          <cell r="F901">
            <v>66724.5</v>
          </cell>
          <cell r="G901">
            <v>5302</v>
          </cell>
          <cell r="H901">
            <v>0</v>
          </cell>
          <cell r="I901">
            <v>72026.5</v>
          </cell>
        </row>
        <row r="902">
          <cell r="A902" t="str">
            <v>3.2.2.02.32</v>
          </cell>
          <cell r="B902" t="str">
            <v>A</v>
          </cell>
          <cell r="C902">
            <v>3</v>
          </cell>
          <cell r="D902">
            <v>1730</v>
          </cell>
          <cell r="E902" t="str">
            <v xml:space="preserve">Serviços de Medicina do Trabalho                 </v>
          </cell>
          <cell r="F902">
            <v>52886.89</v>
          </cell>
          <cell r="G902">
            <v>0</v>
          </cell>
          <cell r="H902">
            <v>0</v>
          </cell>
          <cell r="I902">
            <v>52886.89</v>
          </cell>
        </row>
        <row r="903">
          <cell r="A903" t="str">
            <v>3.2.2.02.33</v>
          </cell>
          <cell r="B903" t="str">
            <v>A</v>
          </cell>
          <cell r="C903">
            <v>3</v>
          </cell>
          <cell r="D903">
            <v>1967</v>
          </cell>
          <cell r="E903" t="str">
            <v xml:space="preserve">Serviços Terceirizados - Administrativo          </v>
          </cell>
          <cell r="F903">
            <v>1481227.81</v>
          </cell>
          <cell r="G903">
            <v>137007.75</v>
          </cell>
          <cell r="H903">
            <v>0</v>
          </cell>
          <cell r="I903">
            <v>1618235.56</v>
          </cell>
        </row>
        <row r="904">
          <cell r="A904" t="str">
            <v>3.2.2.02.35</v>
          </cell>
          <cell r="B904" t="str">
            <v>A</v>
          </cell>
          <cell r="C904">
            <v>3</v>
          </cell>
          <cell r="D904">
            <v>2654</v>
          </cell>
          <cell r="E904" t="str">
            <v xml:space="preserve">Auditoria                                        </v>
          </cell>
          <cell r="F904">
            <v>45450</v>
          </cell>
          <cell r="G904">
            <v>0</v>
          </cell>
          <cell r="H904">
            <v>0</v>
          </cell>
          <cell r="I904">
            <v>45450</v>
          </cell>
        </row>
        <row r="905">
          <cell r="A905" t="str">
            <v>3.2.2.02.36</v>
          </cell>
          <cell r="B905" t="str">
            <v>A</v>
          </cell>
          <cell r="C905">
            <v>3</v>
          </cell>
          <cell r="D905">
            <v>2867</v>
          </cell>
          <cell r="E905" t="str">
            <v xml:space="preserve">Participação e Organização de Eventos            </v>
          </cell>
          <cell r="F905">
            <v>68070</v>
          </cell>
          <cell r="G905">
            <v>50690</v>
          </cell>
          <cell r="H905">
            <v>0</v>
          </cell>
          <cell r="I905">
            <v>118760</v>
          </cell>
        </row>
        <row r="906">
          <cell r="A906" t="str">
            <v>3.2.2.03</v>
          </cell>
          <cell r="B906" t="str">
            <v>S</v>
          </cell>
          <cell r="C906">
            <v>3</v>
          </cell>
          <cell r="D906">
            <v>968</v>
          </cell>
          <cell r="E906" t="str">
            <v xml:space="preserve">Despesas com Materiais                           </v>
          </cell>
          <cell r="F906">
            <v>249115.94</v>
          </cell>
          <cell r="G906">
            <v>28107.24</v>
          </cell>
          <cell r="H906">
            <v>0</v>
          </cell>
          <cell r="I906">
            <v>277223.18</v>
          </cell>
        </row>
        <row r="907">
          <cell r="A907" t="str">
            <v>3.2.2.03.01</v>
          </cell>
          <cell r="B907" t="str">
            <v>A</v>
          </cell>
          <cell r="C907">
            <v>3</v>
          </cell>
          <cell r="D907">
            <v>969</v>
          </cell>
          <cell r="E907" t="str">
            <v xml:space="preserve">Combustiveis e Lubrificantes                     </v>
          </cell>
          <cell r="F907">
            <v>104745.48</v>
          </cell>
          <cell r="G907">
            <v>10971.41</v>
          </cell>
          <cell r="H907">
            <v>0</v>
          </cell>
          <cell r="I907">
            <v>115716.89</v>
          </cell>
        </row>
        <row r="908">
          <cell r="A908" t="str">
            <v>3.2.2.03.02</v>
          </cell>
          <cell r="B908" t="str">
            <v>A</v>
          </cell>
          <cell r="C908">
            <v>3</v>
          </cell>
          <cell r="D908">
            <v>970</v>
          </cell>
          <cell r="E908" t="str">
            <v xml:space="preserve">Material de Consumo                              </v>
          </cell>
          <cell r="F908">
            <v>53373.16</v>
          </cell>
          <cell r="G908">
            <v>5977.24</v>
          </cell>
          <cell r="H908">
            <v>0</v>
          </cell>
          <cell r="I908">
            <v>59350.400000000001</v>
          </cell>
        </row>
        <row r="909">
          <cell r="A909" t="str">
            <v>3.2.2.03.03</v>
          </cell>
          <cell r="B909" t="str">
            <v>A</v>
          </cell>
          <cell r="C909">
            <v>3</v>
          </cell>
          <cell r="D909">
            <v>971</v>
          </cell>
          <cell r="E909" t="str">
            <v xml:space="preserve">Objetos de Pequenos Valores                      </v>
          </cell>
          <cell r="F909">
            <v>1088.55</v>
          </cell>
          <cell r="G909">
            <v>0</v>
          </cell>
          <cell r="H909">
            <v>0</v>
          </cell>
          <cell r="I909">
            <v>1088.55</v>
          </cell>
        </row>
        <row r="910">
          <cell r="A910" t="str">
            <v>3.2.2.03.05</v>
          </cell>
          <cell r="B910" t="str">
            <v>A</v>
          </cell>
          <cell r="C910">
            <v>3</v>
          </cell>
          <cell r="D910">
            <v>973</v>
          </cell>
          <cell r="E910" t="str">
            <v xml:space="preserve">Fardamento e EPI's                               </v>
          </cell>
          <cell r="F910">
            <v>47874.14</v>
          </cell>
          <cell r="G910">
            <v>1419.98</v>
          </cell>
          <cell r="H910">
            <v>0</v>
          </cell>
          <cell r="I910">
            <v>49294.12</v>
          </cell>
        </row>
        <row r="911">
          <cell r="A911" t="str">
            <v>3.2.2.03.06</v>
          </cell>
          <cell r="B911" t="str">
            <v>A</v>
          </cell>
          <cell r="C911">
            <v>3</v>
          </cell>
          <cell r="D911">
            <v>974</v>
          </cell>
          <cell r="E911" t="str">
            <v xml:space="preserve">Materiais Diversos                               </v>
          </cell>
          <cell r="F911">
            <v>18359.45</v>
          </cell>
          <cell r="G911">
            <v>2441.2399999999998</v>
          </cell>
          <cell r="H911">
            <v>0</v>
          </cell>
          <cell r="I911">
            <v>20800.689999999999</v>
          </cell>
        </row>
        <row r="912">
          <cell r="A912" t="str">
            <v>3.2.2.03.10</v>
          </cell>
          <cell r="B912" t="str">
            <v>A</v>
          </cell>
          <cell r="C912">
            <v>3</v>
          </cell>
          <cell r="D912">
            <v>1973</v>
          </cell>
          <cell r="E912" t="str">
            <v xml:space="preserve">Material de Expediente                           </v>
          </cell>
          <cell r="F912">
            <v>23692.82</v>
          </cell>
          <cell r="G912">
            <v>7297.37</v>
          </cell>
          <cell r="H912">
            <v>0</v>
          </cell>
          <cell r="I912">
            <v>30990.19</v>
          </cell>
        </row>
        <row r="913">
          <cell r="A913" t="str">
            <v>3.2.2.03.12</v>
          </cell>
          <cell r="B913" t="str">
            <v>A</v>
          </cell>
          <cell r="C913">
            <v>3</v>
          </cell>
          <cell r="D913">
            <v>2794</v>
          </cell>
          <cell r="E913" t="str">
            <v xml:space="preserve">Reembolso Cartão-Proximidade                     </v>
          </cell>
          <cell r="F913">
            <v>-17.66</v>
          </cell>
          <cell r="G913">
            <v>0</v>
          </cell>
          <cell r="H913">
            <v>0</v>
          </cell>
          <cell r="I913">
            <v>-17.66</v>
          </cell>
        </row>
        <row r="914">
          <cell r="A914" t="str">
            <v>3.2.2.04</v>
          </cell>
          <cell r="B914" t="str">
            <v>S</v>
          </cell>
          <cell r="C914">
            <v>3</v>
          </cell>
          <cell r="D914">
            <v>1057</v>
          </cell>
          <cell r="E914" t="str">
            <v xml:space="preserve">Serviços Essenciais                              </v>
          </cell>
          <cell r="F914">
            <v>541837.24</v>
          </cell>
          <cell r="G914">
            <v>51222.78</v>
          </cell>
          <cell r="H914">
            <v>0</v>
          </cell>
          <cell r="I914">
            <v>593060.02</v>
          </cell>
        </row>
        <row r="915">
          <cell r="A915" t="str">
            <v>3.2.2.04.01</v>
          </cell>
          <cell r="B915" t="str">
            <v>A</v>
          </cell>
          <cell r="C915">
            <v>3</v>
          </cell>
          <cell r="D915">
            <v>1058</v>
          </cell>
          <cell r="E915" t="str">
            <v xml:space="preserve">Energia Elétrica                                 </v>
          </cell>
          <cell r="F915">
            <v>206251.74</v>
          </cell>
          <cell r="G915">
            <v>21292.45</v>
          </cell>
          <cell r="H915">
            <v>0</v>
          </cell>
          <cell r="I915">
            <v>227544.19</v>
          </cell>
        </row>
        <row r="916">
          <cell r="A916" t="str">
            <v>3.2.2.04.03</v>
          </cell>
          <cell r="B916" t="str">
            <v>A</v>
          </cell>
          <cell r="C916">
            <v>3</v>
          </cell>
          <cell r="D916">
            <v>1060</v>
          </cell>
          <cell r="E916" t="str">
            <v xml:space="preserve">Comunicação (Telefone Móvel)                     </v>
          </cell>
          <cell r="F916">
            <v>137818.04999999999</v>
          </cell>
          <cell r="G916">
            <v>12108.36</v>
          </cell>
          <cell r="H916">
            <v>0</v>
          </cell>
          <cell r="I916">
            <v>149926.41</v>
          </cell>
        </row>
        <row r="917">
          <cell r="A917" t="str">
            <v>3.2.2.04.04</v>
          </cell>
          <cell r="B917" t="str">
            <v>A</v>
          </cell>
          <cell r="C917">
            <v>3</v>
          </cell>
          <cell r="D917">
            <v>1061</v>
          </cell>
          <cell r="E917" t="str">
            <v xml:space="preserve">Água e Esgoto                                    </v>
          </cell>
          <cell r="F917">
            <v>48293.05</v>
          </cell>
          <cell r="G917">
            <v>4467.97</v>
          </cell>
          <cell r="H917">
            <v>0</v>
          </cell>
          <cell r="I917">
            <v>52761.02</v>
          </cell>
        </row>
        <row r="918">
          <cell r="A918" t="str">
            <v>3.2.2.04.05</v>
          </cell>
          <cell r="B918" t="str">
            <v>A</v>
          </cell>
          <cell r="C918">
            <v>3</v>
          </cell>
          <cell r="D918">
            <v>1862</v>
          </cell>
          <cell r="E918" t="str">
            <v xml:space="preserve">Comunicação (Telefone Fixo)                      </v>
          </cell>
          <cell r="F918">
            <v>82020.399999999994</v>
          </cell>
          <cell r="G918">
            <v>7062.75</v>
          </cell>
          <cell r="H918">
            <v>0</v>
          </cell>
          <cell r="I918">
            <v>89083.15</v>
          </cell>
        </row>
        <row r="919">
          <cell r="A919" t="str">
            <v>3.2.2.04.06</v>
          </cell>
          <cell r="B919" t="str">
            <v>A</v>
          </cell>
          <cell r="C919">
            <v>3</v>
          </cell>
          <cell r="D919">
            <v>1864</v>
          </cell>
          <cell r="E919" t="str">
            <v xml:space="preserve">Comunicação (Internet)                           </v>
          </cell>
          <cell r="F919">
            <v>67454</v>
          </cell>
          <cell r="G919">
            <v>6291.25</v>
          </cell>
          <cell r="H919">
            <v>0</v>
          </cell>
          <cell r="I919">
            <v>73745.25</v>
          </cell>
        </row>
        <row r="920">
          <cell r="A920" t="str">
            <v>3.2.2.05</v>
          </cell>
          <cell r="B920" t="str">
            <v>S</v>
          </cell>
          <cell r="C920">
            <v>3</v>
          </cell>
          <cell r="D920">
            <v>978</v>
          </cell>
          <cell r="E920" t="str">
            <v xml:space="preserve">Outras Despesas Administrativas                  </v>
          </cell>
          <cell r="F920">
            <v>3126459.87</v>
          </cell>
          <cell r="G920">
            <v>46091.9</v>
          </cell>
          <cell r="H920">
            <v>0</v>
          </cell>
          <cell r="I920">
            <v>3172551.77</v>
          </cell>
        </row>
        <row r="921">
          <cell r="A921" t="str">
            <v>3.2.2.05.04</v>
          </cell>
          <cell r="B921" t="str">
            <v>A</v>
          </cell>
          <cell r="C921">
            <v>3</v>
          </cell>
          <cell r="D921">
            <v>982</v>
          </cell>
          <cell r="E921" t="str">
            <v xml:space="preserve">Despesas com visitantes e convidados             </v>
          </cell>
          <cell r="F921">
            <v>4262.55</v>
          </cell>
          <cell r="G921">
            <v>1049</v>
          </cell>
          <cell r="H921">
            <v>0</v>
          </cell>
          <cell r="I921">
            <v>5311.55</v>
          </cell>
        </row>
        <row r="922">
          <cell r="A922" t="str">
            <v>3.2.2.05.06</v>
          </cell>
          <cell r="B922" t="str">
            <v>A</v>
          </cell>
          <cell r="C922">
            <v>3</v>
          </cell>
          <cell r="D922">
            <v>984</v>
          </cell>
          <cell r="E922" t="str">
            <v xml:space="preserve">Contribuições Institucionais                     </v>
          </cell>
          <cell r="F922">
            <v>15393.92</v>
          </cell>
          <cell r="G922">
            <v>10811.4</v>
          </cell>
          <cell r="H922">
            <v>0</v>
          </cell>
          <cell r="I922">
            <v>26205.32</v>
          </cell>
        </row>
        <row r="923">
          <cell r="A923" t="str">
            <v>3.2.2.05.07</v>
          </cell>
          <cell r="B923" t="str">
            <v>A</v>
          </cell>
          <cell r="C923">
            <v>3</v>
          </cell>
          <cell r="D923">
            <v>985</v>
          </cell>
          <cell r="E923" t="str">
            <v xml:space="preserve">Contribuições a Entidades de Classe              </v>
          </cell>
          <cell r="F923">
            <v>29279.360000000001</v>
          </cell>
          <cell r="G923">
            <v>2800</v>
          </cell>
          <cell r="H923">
            <v>0</v>
          </cell>
          <cell r="I923">
            <v>32079.360000000001</v>
          </cell>
        </row>
        <row r="924">
          <cell r="A924" t="str">
            <v>3.2.2.05.08</v>
          </cell>
          <cell r="B924" t="str">
            <v>A</v>
          </cell>
          <cell r="C924">
            <v>3</v>
          </cell>
          <cell r="D924">
            <v>986</v>
          </cell>
          <cell r="E924" t="str">
            <v xml:space="preserve">Outros Serviços Especializados                   </v>
          </cell>
          <cell r="F924">
            <v>1265439.74</v>
          </cell>
          <cell r="G924">
            <v>18068.169999999998</v>
          </cell>
          <cell r="H924">
            <v>0</v>
          </cell>
          <cell r="I924">
            <v>1283507.9099999999</v>
          </cell>
        </row>
        <row r="925">
          <cell r="A925" t="str">
            <v>3.2.2.05.10</v>
          </cell>
          <cell r="B925" t="str">
            <v>A</v>
          </cell>
          <cell r="C925">
            <v>3</v>
          </cell>
          <cell r="D925">
            <v>988</v>
          </cell>
          <cell r="E925" t="str">
            <v xml:space="preserve">Despesas Diversas                                </v>
          </cell>
          <cell r="F925">
            <v>217.6</v>
          </cell>
          <cell r="G925">
            <v>0</v>
          </cell>
          <cell r="H925">
            <v>0</v>
          </cell>
          <cell r="I925">
            <v>217.6</v>
          </cell>
        </row>
        <row r="926">
          <cell r="A926" t="str">
            <v>3.2.2.05.12</v>
          </cell>
          <cell r="B926" t="str">
            <v>A</v>
          </cell>
          <cell r="C926">
            <v>3</v>
          </cell>
          <cell r="D926">
            <v>990</v>
          </cell>
          <cell r="E926" t="str">
            <v xml:space="preserve">Despesas c/ Cartório                             </v>
          </cell>
          <cell r="F926">
            <v>660.65</v>
          </cell>
          <cell r="G926">
            <v>0</v>
          </cell>
          <cell r="H926">
            <v>0</v>
          </cell>
          <cell r="I926">
            <v>660.65</v>
          </cell>
        </row>
        <row r="927">
          <cell r="A927" t="str">
            <v>3.2.2.05.13</v>
          </cell>
          <cell r="B927" t="str">
            <v>A</v>
          </cell>
          <cell r="C927">
            <v>3</v>
          </cell>
          <cell r="D927">
            <v>991</v>
          </cell>
          <cell r="E927" t="str">
            <v xml:space="preserve">Despesas c/ Fretes e Despachos                   </v>
          </cell>
          <cell r="F927">
            <v>17869.22</v>
          </cell>
          <cell r="G927">
            <v>1752.43</v>
          </cell>
          <cell r="H927">
            <v>0</v>
          </cell>
          <cell r="I927">
            <v>19621.650000000001</v>
          </cell>
        </row>
        <row r="928">
          <cell r="A928" t="str">
            <v>3.2.2.05.14</v>
          </cell>
          <cell r="B928" t="str">
            <v>A</v>
          </cell>
          <cell r="C928">
            <v>3</v>
          </cell>
          <cell r="D928">
            <v>992</v>
          </cell>
          <cell r="E928" t="str">
            <v xml:space="preserve">Custas Processuais e Judiciais                   </v>
          </cell>
          <cell r="F928">
            <v>26502.14</v>
          </cell>
          <cell r="G928">
            <v>11610.9</v>
          </cell>
          <cell r="H928">
            <v>0</v>
          </cell>
          <cell r="I928">
            <v>38113.040000000001</v>
          </cell>
        </row>
        <row r="929">
          <cell r="A929" t="str">
            <v>3.2.2.05.15</v>
          </cell>
          <cell r="B929" t="str">
            <v>A</v>
          </cell>
          <cell r="C929">
            <v>3</v>
          </cell>
          <cell r="D929">
            <v>993</v>
          </cell>
          <cell r="E929" t="str">
            <v xml:space="preserve">Multas Compensatórias                            </v>
          </cell>
          <cell r="F929">
            <v>162688.20000000001</v>
          </cell>
          <cell r="G929">
            <v>0</v>
          </cell>
          <cell r="H929">
            <v>0</v>
          </cell>
          <cell r="I929">
            <v>162688.20000000001</v>
          </cell>
        </row>
        <row r="930">
          <cell r="A930" t="str">
            <v>3.2.2.05.17</v>
          </cell>
          <cell r="B930" t="str">
            <v>A</v>
          </cell>
          <cell r="C930">
            <v>3</v>
          </cell>
          <cell r="D930">
            <v>995</v>
          </cell>
          <cell r="E930" t="str">
            <v xml:space="preserve">Multa por Infração                               </v>
          </cell>
          <cell r="F930">
            <v>1509662.13</v>
          </cell>
          <cell r="G930">
            <v>0</v>
          </cell>
          <cell r="H930">
            <v>0</v>
          </cell>
          <cell r="I930">
            <v>1509662.13</v>
          </cell>
        </row>
        <row r="931">
          <cell r="A931" t="str">
            <v>3.2.2.05.22</v>
          </cell>
          <cell r="B931" t="str">
            <v>A</v>
          </cell>
          <cell r="C931">
            <v>3</v>
          </cell>
          <cell r="D931">
            <v>2604</v>
          </cell>
          <cell r="E931" t="str">
            <v xml:space="preserve">Doações Indedutíveis                             </v>
          </cell>
          <cell r="F931">
            <v>94484.36</v>
          </cell>
          <cell r="G931">
            <v>0</v>
          </cell>
          <cell r="H931">
            <v>0</v>
          </cell>
          <cell r="I931">
            <v>94484.36</v>
          </cell>
        </row>
        <row r="932">
          <cell r="A932" t="str">
            <v>3.2.2.06</v>
          </cell>
          <cell r="B932" t="str">
            <v>S</v>
          </cell>
          <cell r="C932">
            <v>3</v>
          </cell>
          <cell r="D932">
            <v>999</v>
          </cell>
          <cell r="E932" t="str">
            <v xml:space="preserve">Depreciação/Amortização                          </v>
          </cell>
          <cell r="F932">
            <v>3263212.78</v>
          </cell>
          <cell r="G932">
            <v>308293.42</v>
          </cell>
          <cell r="H932">
            <v>0</v>
          </cell>
          <cell r="I932">
            <v>3571506.2</v>
          </cell>
        </row>
        <row r="933">
          <cell r="A933" t="str">
            <v>3.2.2.06.01</v>
          </cell>
          <cell r="B933" t="str">
            <v>A</v>
          </cell>
          <cell r="C933">
            <v>3</v>
          </cell>
          <cell r="D933">
            <v>1000</v>
          </cell>
          <cell r="E933" t="str">
            <v xml:space="preserve">Depreciações                                     </v>
          </cell>
          <cell r="F933">
            <v>3263212.78</v>
          </cell>
          <cell r="G933">
            <v>308293.42</v>
          </cell>
          <cell r="H933">
            <v>0</v>
          </cell>
          <cell r="I933">
            <v>3571506.2</v>
          </cell>
        </row>
        <row r="934">
          <cell r="A934" t="str">
            <v>3.2.2.07</v>
          </cell>
          <cell r="B934" t="str">
            <v>S</v>
          </cell>
          <cell r="C934">
            <v>3</v>
          </cell>
          <cell r="D934">
            <v>1385</v>
          </cell>
          <cell r="E934" t="str">
            <v xml:space="preserve">Despesas Terminal Porto Grande                   </v>
          </cell>
          <cell r="F934">
            <v>16880.37</v>
          </cell>
          <cell r="G934">
            <v>1645.04</v>
          </cell>
          <cell r="H934">
            <v>0</v>
          </cell>
          <cell r="I934">
            <v>18525.41</v>
          </cell>
        </row>
        <row r="935">
          <cell r="A935" t="str">
            <v>3.2.2.07.04</v>
          </cell>
          <cell r="B935" t="str">
            <v>S</v>
          </cell>
          <cell r="C935">
            <v>3</v>
          </cell>
          <cell r="D935">
            <v>1388</v>
          </cell>
          <cell r="E935" t="str">
            <v xml:space="preserve">Serviços Essenciais - Porto Grande               </v>
          </cell>
          <cell r="F935">
            <v>16880.37</v>
          </cell>
          <cell r="G935">
            <v>1645.04</v>
          </cell>
          <cell r="H935">
            <v>0</v>
          </cell>
          <cell r="I935">
            <v>18525.41</v>
          </cell>
        </row>
        <row r="936">
          <cell r="A936" t="str">
            <v>3.2.2.07.04.0001</v>
          </cell>
          <cell r="B936" t="str">
            <v>A</v>
          </cell>
          <cell r="C936">
            <v>3</v>
          </cell>
          <cell r="D936">
            <v>1389</v>
          </cell>
          <cell r="E936" t="str">
            <v xml:space="preserve">Energia Elétrica - Porto Grande                  </v>
          </cell>
          <cell r="F936">
            <v>16880.37</v>
          </cell>
          <cell r="G936">
            <v>1645.04</v>
          </cell>
          <cell r="H936">
            <v>0</v>
          </cell>
          <cell r="I936">
            <v>18525.41</v>
          </cell>
        </row>
        <row r="937">
          <cell r="A937" t="str">
            <v>3.2.3</v>
          </cell>
          <cell r="B937" t="str">
            <v>S</v>
          </cell>
          <cell r="C937">
            <v>3</v>
          </cell>
          <cell r="D937">
            <v>1002</v>
          </cell>
          <cell r="E937" t="str">
            <v xml:space="preserve">Despesas Tributárias                             </v>
          </cell>
          <cell r="F937">
            <v>561467.49</v>
          </cell>
          <cell r="G937">
            <v>5435</v>
          </cell>
          <cell r="H937">
            <v>0</v>
          </cell>
          <cell r="I937">
            <v>566902.49</v>
          </cell>
        </row>
        <row r="938">
          <cell r="A938" t="str">
            <v>3.2.3.01</v>
          </cell>
          <cell r="B938" t="str">
            <v>S</v>
          </cell>
          <cell r="C938">
            <v>3</v>
          </cell>
          <cell r="D938">
            <v>1003</v>
          </cell>
          <cell r="E938" t="str">
            <v xml:space="preserve">Taxas                                            </v>
          </cell>
          <cell r="F938">
            <v>78899.75</v>
          </cell>
          <cell r="G938">
            <v>5435</v>
          </cell>
          <cell r="H938">
            <v>0</v>
          </cell>
          <cell r="I938">
            <v>84334.75</v>
          </cell>
        </row>
        <row r="939">
          <cell r="A939" t="str">
            <v>3.2.3.01.01</v>
          </cell>
          <cell r="B939" t="str">
            <v>A</v>
          </cell>
          <cell r="C939">
            <v>3</v>
          </cell>
          <cell r="D939">
            <v>1004</v>
          </cell>
          <cell r="E939" t="str">
            <v xml:space="preserve">Taxa de Localização e Funcionamento              </v>
          </cell>
          <cell r="F939">
            <v>7770.52</v>
          </cell>
          <cell r="G939">
            <v>0</v>
          </cell>
          <cell r="H939">
            <v>0</v>
          </cell>
          <cell r="I939">
            <v>7770.52</v>
          </cell>
        </row>
        <row r="940">
          <cell r="A940" t="str">
            <v>3.2.3.01.02</v>
          </cell>
          <cell r="B940" t="str">
            <v>A</v>
          </cell>
          <cell r="C940">
            <v>3</v>
          </cell>
          <cell r="D940">
            <v>1005</v>
          </cell>
          <cell r="E940" t="str">
            <v xml:space="preserve">Taxas Estaduais                                  </v>
          </cell>
          <cell r="F940">
            <v>53053.64</v>
          </cell>
          <cell r="G940">
            <v>5246</v>
          </cell>
          <cell r="H940">
            <v>0</v>
          </cell>
          <cell r="I940">
            <v>58299.64</v>
          </cell>
        </row>
        <row r="941">
          <cell r="A941" t="str">
            <v>3.2.3.01.04</v>
          </cell>
          <cell r="B941" t="str">
            <v>A</v>
          </cell>
          <cell r="C941">
            <v>3</v>
          </cell>
          <cell r="D941">
            <v>1007</v>
          </cell>
          <cell r="E941" t="str">
            <v xml:space="preserve">Outras Taxas Federais                            </v>
          </cell>
          <cell r="F941">
            <v>13421.3</v>
          </cell>
          <cell r="G941">
            <v>189</v>
          </cell>
          <cell r="H941">
            <v>0</v>
          </cell>
          <cell r="I941">
            <v>13610.3</v>
          </cell>
        </row>
        <row r="942">
          <cell r="A942" t="str">
            <v>3.2.3.01.05</v>
          </cell>
          <cell r="B942" t="str">
            <v>A</v>
          </cell>
          <cell r="C942">
            <v>3</v>
          </cell>
          <cell r="D942">
            <v>1008</v>
          </cell>
          <cell r="E942" t="str">
            <v xml:space="preserve">Taxa de Licenciamento de Veículos                </v>
          </cell>
          <cell r="F942">
            <v>4654.29</v>
          </cell>
          <cell r="G942">
            <v>0</v>
          </cell>
          <cell r="H942">
            <v>0</v>
          </cell>
          <cell r="I942">
            <v>4654.29</v>
          </cell>
        </row>
        <row r="943">
          <cell r="A943" t="str">
            <v>3.2.3.02</v>
          </cell>
          <cell r="B943" t="str">
            <v>S</v>
          </cell>
          <cell r="C943">
            <v>3</v>
          </cell>
          <cell r="D943">
            <v>1884</v>
          </cell>
          <cell r="E943" t="str">
            <v xml:space="preserve">Impostos                                         </v>
          </cell>
          <cell r="F943">
            <v>482567.74</v>
          </cell>
          <cell r="G943">
            <v>0</v>
          </cell>
          <cell r="H943">
            <v>0</v>
          </cell>
          <cell r="I943">
            <v>482567.74</v>
          </cell>
        </row>
        <row r="944">
          <cell r="A944" t="str">
            <v>3.2.3.02.03</v>
          </cell>
          <cell r="B944" t="str">
            <v>A</v>
          </cell>
          <cell r="C944">
            <v>3</v>
          </cell>
          <cell r="D944">
            <v>1887</v>
          </cell>
          <cell r="E944" t="str">
            <v xml:space="preserve">Federal                                          </v>
          </cell>
          <cell r="F944">
            <v>482567.74</v>
          </cell>
          <cell r="G944">
            <v>0</v>
          </cell>
          <cell r="H944">
            <v>0</v>
          </cell>
          <cell r="I944">
            <v>482567.74</v>
          </cell>
        </row>
        <row r="945">
          <cell r="A945" t="str">
            <v>3.2.4</v>
          </cell>
          <cell r="B945" t="str">
            <v>S</v>
          </cell>
          <cell r="C945">
            <v>3</v>
          </cell>
          <cell r="D945">
            <v>1010</v>
          </cell>
          <cell r="E945" t="str">
            <v xml:space="preserve">Resultado Financeiro                             </v>
          </cell>
          <cell r="F945">
            <v>9529387.6799999997</v>
          </cell>
          <cell r="G945">
            <v>2315193.52</v>
          </cell>
          <cell r="H945">
            <v>71131.94</v>
          </cell>
          <cell r="I945">
            <v>11773449.26</v>
          </cell>
        </row>
        <row r="946">
          <cell r="A946" t="str">
            <v>3.2.4.01</v>
          </cell>
          <cell r="B946" t="str">
            <v>S</v>
          </cell>
          <cell r="C946">
            <v>3</v>
          </cell>
          <cell r="D946">
            <v>1011</v>
          </cell>
          <cell r="E946" t="str">
            <v xml:space="preserve">Receitas Financeiras                             </v>
          </cell>
          <cell r="F946">
            <v>-12161373.039999999</v>
          </cell>
          <cell r="G946">
            <v>3307.64</v>
          </cell>
          <cell r="H946">
            <v>71131.94</v>
          </cell>
          <cell r="I946">
            <v>-12229197.34</v>
          </cell>
        </row>
        <row r="947">
          <cell r="A947" t="str">
            <v>3.2.4.01.01</v>
          </cell>
          <cell r="B947" t="str">
            <v>A</v>
          </cell>
          <cell r="C947">
            <v>3</v>
          </cell>
          <cell r="D947">
            <v>1012</v>
          </cell>
          <cell r="E947" t="str">
            <v xml:space="preserve">Receitas de Aplicações Financeiras               </v>
          </cell>
          <cell r="F947">
            <v>-11326951.77</v>
          </cell>
          <cell r="G947">
            <v>0</v>
          </cell>
          <cell r="H947">
            <v>41863.769999999997</v>
          </cell>
          <cell r="I947">
            <v>-11368815.539999999</v>
          </cell>
        </row>
        <row r="948">
          <cell r="A948" t="str">
            <v>3.2.4.01.02</v>
          </cell>
          <cell r="B948" t="str">
            <v>A</v>
          </cell>
          <cell r="C948">
            <v>3</v>
          </cell>
          <cell r="D948">
            <v>1013</v>
          </cell>
          <cell r="E948" t="str">
            <v xml:space="preserve">Descontos Obtidos                                </v>
          </cell>
          <cell r="F948">
            <v>-67895.39</v>
          </cell>
          <cell r="G948">
            <v>0</v>
          </cell>
          <cell r="H948">
            <v>9348.64</v>
          </cell>
          <cell r="I948">
            <v>-77244.03</v>
          </cell>
        </row>
        <row r="949">
          <cell r="A949" t="str">
            <v>3.2.4.01.03</v>
          </cell>
          <cell r="B949" t="str">
            <v>A</v>
          </cell>
          <cell r="C949">
            <v>3</v>
          </cell>
          <cell r="D949">
            <v>1014</v>
          </cell>
          <cell r="E949" t="str">
            <v xml:space="preserve">Juros Ativos                                     </v>
          </cell>
          <cell r="F949">
            <v>-1131262.51</v>
          </cell>
          <cell r="G949">
            <v>0</v>
          </cell>
          <cell r="H949">
            <v>6714.98</v>
          </cell>
          <cell r="I949">
            <v>-1137977.49</v>
          </cell>
        </row>
        <row r="950">
          <cell r="A950" t="str">
            <v>3.2.4.01.05</v>
          </cell>
          <cell r="B950" t="str">
            <v>A</v>
          </cell>
          <cell r="C950">
            <v>3</v>
          </cell>
          <cell r="D950">
            <v>2522</v>
          </cell>
          <cell r="E950" t="str">
            <v xml:space="preserve">Multas Recebidas de Clientes                     </v>
          </cell>
          <cell r="F950">
            <v>-225823.96</v>
          </cell>
          <cell r="G950">
            <v>0</v>
          </cell>
          <cell r="H950">
            <v>13204.55</v>
          </cell>
          <cell r="I950">
            <v>-239028.51</v>
          </cell>
        </row>
        <row r="951">
          <cell r="A951" t="str">
            <v>3.2.4.01.06</v>
          </cell>
          <cell r="B951" t="str">
            <v>A</v>
          </cell>
          <cell r="C951">
            <v>3</v>
          </cell>
          <cell r="D951">
            <v>2608</v>
          </cell>
          <cell r="E951" t="str">
            <v xml:space="preserve">(-) PIS s/ Receitas Financeiras                  </v>
          </cell>
          <cell r="F951">
            <v>82903.960000000006</v>
          </cell>
          <cell r="G951">
            <v>462.36</v>
          </cell>
          <cell r="H951">
            <v>0</v>
          </cell>
          <cell r="I951">
            <v>83366.320000000007</v>
          </cell>
        </row>
        <row r="952">
          <cell r="A952" t="str">
            <v>3.2.4.01.07</v>
          </cell>
          <cell r="B952" t="str">
            <v>A</v>
          </cell>
          <cell r="C952">
            <v>3</v>
          </cell>
          <cell r="D952">
            <v>2609</v>
          </cell>
          <cell r="E952" t="str">
            <v xml:space="preserve">(-) COFINS s/ Receitas Financeiras               </v>
          </cell>
          <cell r="F952">
            <v>510178.18</v>
          </cell>
          <cell r="G952">
            <v>2845.28</v>
          </cell>
          <cell r="H952">
            <v>0</v>
          </cell>
          <cell r="I952">
            <v>513023.46</v>
          </cell>
        </row>
        <row r="953">
          <cell r="A953" t="str">
            <v>3.2.4.01.08</v>
          </cell>
          <cell r="B953" t="str">
            <v>A</v>
          </cell>
          <cell r="C953">
            <v>3</v>
          </cell>
          <cell r="D953">
            <v>2664</v>
          </cell>
          <cell r="E953" t="str">
            <v xml:space="preserve">Atualiz. Monetária Depósitos Recursais           </v>
          </cell>
          <cell r="F953">
            <v>-886.6</v>
          </cell>
          <cell r="G953">
            <v>0</v>
          </cell>
          <cell r="H953">
            <v>0</v>
          </cell>
          <cell r="I953">
            <v>-886.6</v>
          </cell>
        </row>
        <row r="954">
          <cell r="A954" t="str">
            <v>3.2.4.01.09</v>
          </cell>
          <cell r="B954" t="str">
            <v>A</v>
          </cell>
          <cell r="C954">
            <v>3</v>
          </cell>
          <cell r="D954">
            <v>2968</v>
          </cell>
          <cell r="E954" t="str">
            <v xml:space="preserve">Variação Cambial Positiva                        </v>
          </cell>
          <cell r="F954">
            <v>-1634.95</v>
          </cell>
          <cell r="G954">
            <v>0</v>
          </cell>
          <cell r="H954">
            <v>0</v>
          </cell>
          <cell r="I954">
            <v>-1634.95</v>
          </cell>
        </row>
        <row r="955">
          <cell r="A955" t="str">
            <v>3.2.4.02</v>
          </cell>
          <cell r="B955" t="str">
            <v>S</v>
          </cell>
          <cell r="C955">
            <v>3</v>
          </cell>
          <cell r="D955">
            <v>1015</v>
          </cell>
          <cell r="E955" t="str">
            <v xml:space="preserve">Despesas Financeiras                             </v>
          </cell>
          <cell r="F955">
            <v>21690760.719999999</v>
          </cell>
          <cell r="G955">
            <v>2311885.88</v>
          </cell>
          <cell r="H955">
            <v>0</v>
          </cell>
          <cell r="I955">
            <v>24002646.600000001</v>
          </cell>
        </row>
        <row r="956">
          <cell r="A956" t="str">
            <v>3.2.4.02.02</v>
          </cell>
          <cell r="B956" t="str">
            <v>A</v>
          </cell>
          <cell r="C956">
            <v>3</v>
          </cell>
          <cell r="D956">
            <v>1017</v>
          </cell>
          <cell r="E956" t="str">
            <v xml:space="preserve">Tarifas Bancárias                                </v>
          </cell>
          <cell r="F956">
            <v>124764.65</v>
          </cell>
          <cell r="G956">
            <v>3678.78</v>
          </cell>
          <cell r="H956">
            <v>0</v>
          </cell>
          <cell r="I956">
            <v>128443.43</v>
          </cell>
        </row>
        <row r="957">
          <cell r="A957" t="str">
            <v>3.2.4.02.03</v>
          </cell>
          <cell r="B957" t="str">
            <v>A</v>
          </cell>
          <cell r="C957">
            <v>3</v>
          </cell>
          <cell r="D957">
            <v>1018</v>
          </cell>
          <cell r="E957" t="str">
            <v xml:space="preserve">Juros Passivos                                   </v>
          </cell>
          <cell r="F957">
            <v>166502.1</v>
          </cell>
          <cell r="G957">
            <v>0</v>
          </cell>
          <cell r="H957">
            <v>0</v>
          </cell>
          <cell r="I957">
            <v>166502.1</v>
          </cell>
        </row>
        <row r="958">
          <cell r="A958" t="str">
            <v>3.2.4.02.04</v>
          </cell>
          <cell r="B958" t="str">
            <v>A</v>
          </cell>
          <cell r="C958">
            <v>3</v>
          </cell>
          <cell r="D958">
            <v>1019</v>
          </cell>
          <cell r="E958" t="str">
            <v xml:space="preserve">Juros sobre o Capital Próprio                    </v>
          </cell>
          <cell r="F958">
            <v>21326498.98</v>
          </cell>
          <cell r="G958">
            <v>2299209.88</v>
          </cell>
          <cell r="H958">
            <v>0</v>
          </cell>
          <cell r="I958">
            <v>23625708.859999999</v>
          </cell>
        </row>
        <row r="959">
          <cell r="A959" t="str">
            <v>3.2.4.02.05</v>
          </cell>
          <cell r="B959" t="str">
            <v>A</v>
          </cell>
          <cell r="C959">
            <v>3</v>
          </cell>
          <cell r="D959">
            <v>1020</v>
          </cell>
          <cell r="E959" t="str">
            <v xml:space="preserve">Variação Cambial Negativa                        </v>
          </cell>
          <cell r="F959">
            <v>307.63</v>
          </cell>
          <cell r="G959">
            <v>0</v>
          </cell>
          <cell r="H959">
            <v>0</v>
          </cell>
          <cell r="I959">
            <v>307.63</v>
          </cell>
        </row>
        <row r="960">
          <cell r="A960" t="str">
            <v>3.2.4.02.06</v>
          </cell>
          <cell r="B960" t="str">
            <v>A</v>
          </cell>
          <cell r="C960">
            <v>3</v>
          </cell>
          <cell r="D960">
            <v>1021</v>
          </cell>
          <cell r="E960" t="str">
            <v xml:space="preserve">Descontos ou Abatimentos Concedidos              </v>
          </cell>
          <cell r="F960">
            <v>6434.93</v>
          </cell>
          <cell r="G960">
            <v>1.17</v>
          </cell>
          <cell r="H960">
            <v>0</v>
          </cell>
          <cell r="I960">
            <v>6436.1</v>
          </cell>
        </row>
        <row r="961">
          <cell r="A961" t="str">
            <v>3.2.4.02.07</v>
          </cell>
          <cell r="B961" t="str">
            <v>A</v>
          </cell>
          <cell r="C961">
            <v>3</v>
          </cell>
          <cell r="D961">
            <v>1022</v>
          </cell>
          <cell r="E961" t="str">
            <v xml:space="preserve">IOF                                              </v>
          </cell>
          <cell r="F961">
            <v>10055.17</v>
          </cell>
          <cell r="G961">
            <v>5124.1499999999996</v>
          </cell>
          <cell r="H961">
            <v>0</v>
          </cell>
          <cell r="I961">
            <v>15179.32</v>
          </cell>
        </row>
        <row r="962">
          <cell r="A962" t="str">
            <v>3.2.4.02.09</v>
          </cell>
          <cell r="B962" t="str">
            <v>A</v>
          </cell>
          <cell r="C962">
            <v>3</v>
          </cell>
          <cell r="D962">
            <v>2404</v>
          </cell>
          <cell r="E962" t="str">
            <v xml:space="preserve">Atualiz. Monetária Depósitos de Caução           </v>
          </cell>
          <cell r="F962">
            <v>56022.82</v>
          </cell>
          <cell r="G962">
            <v>3871.9</v>
          </cell>
          <cell r="H962">
            <v>0</v>
          </cell>
          <cell r="I962">
            <v>59894.720000000001</v>
          </cell>
        </row>
        <row r="963">
          <cell r="A963" t="str">
            <v>3.2.4.02.10</v>
          </cell>
          <cell r="B963" t="str">
            <v>A</v>
          </cell>
          <cell r="C963">
            <v>3</v>
          </cell>
          <cell r="D963">
            <v>2586</v>
          </cell>
          <cell r="E963" t="str">
            <v xml:space="preserve">Atual. Monetária Gar Verb Rescisórias            </v>
          </cell>
          <cell r="F963">
            <v>174.44</v>
          </cell>
          <cell r="G963">
            <v>0</v>
          </cell>
          <cell r="H963">
            <v>0</v>
          </cell>
          <cell r="I963">
            <v>174.44</v>
          </cell>
        </row>
        <row r="964">
          <cell r="A964" t="str">
            <v>3.2.5</v>
          </cell>
          <cell r="B964" t="str">
            <v>S</v>
          </cell>
          <cell r="C964">
            <v>3</v>
          </cell>
          <cell r="D964">
            <v>1024</v>
          </cell>
          <cell r="E964" t="str">
            <v xml:space="preserve">Provisões Constituídas                           </v>
          </cell>
          <cell r="F964">
            <v>14941156.210000001</v>
          </cell>
          <cell r="G964">
            <v>1210959.52</v>
          </cell>
          <cell r="H964">
            <v>403652.14</v>
          </cell>
          <cell r="I964">
            <v>15748463.59</v>
          </cell>
        </row>
        <row r="965">
          <cell r="A965" t="str">
            <v>3.2.5.01</v>
          </cell>
          <cell r="B965" t="str">
            <v>S</v>
          </cell>
          <cell r="C965">
            <v>3</v>
          </cell>
          <cell r="D965">
            <v>1025</v>
          </cell>
          <cell r="E965" t="str">
            <v xml:space="preserve">Provisões Tributárias                            </v>
          </cell>
          <cell r="F965">
            <v>15672222.279999999</v>
          </cell>
          <cell r="G965">
            <v>594979.52</v>
          </cell>
          <cell r="H965">
            <v>156652.14000000001</v>
          </cell>
          <cell r="I965">
            <v>16110549.66</v>
          </cell>
        </row>
        <row r="966">
          <cell r="A966" t="str">
            <v>3.2.5.01.01</v>
          </cell>
          <cell r="B966" t="str">
            <v>A</v>
          </cell>
          <cell r="C966">
            <v>3</v>
          </cell>
          <cell r="D966">
            <v>1026</v>
          </cell>
          <cell r="E966" t="str">
            <v xml:space="preserve">CSLL                                             </v>
          </cell>
          <cell r="F966">
            <v>7002073.75</v>
          </cell>
          <cell r="G966">
            <v>160862.75</v>
          </cell>
          <cell r="H966">
            <v>0</v>
          </cell>
          <cell r="I966">
            <v>7162936.5</v>
          </cell>
        </row>
        <row r="967">
          <cell r="A967" t="str">
            <v>3.2.5.01.02</v>
          </cell>
          <cell r="B967" t="str">
            <v>A</v>
          </cell>
          <cell r="C967">
            <v>3</v>
          </cell>
          <cell r="D967">
            <v>1027</v>
          </cell>
          <cell r="E967" t="str">
            <v xml:space="preserve">IRPJ                                             </v>
          </cell>
          <cell r="F967">
            <v>18961399.949999999</v>
          </cell>
          <cell r="G967">
            <v>434116.77</v>
          </cell>
          <cell r="H967">
            <v>0</v>
          </cell>
          <cell r="I967">
            <v>19395516.719999999</v>
          </cell>
        </row>
        <row r="968">
          <cell r="A968" t="str">
            <v>3.2.5.01.03</v>
          </cell>
          <cell r="B968" t="str">
            <v>A</v>
          </cell>
          <cell r="C968">
            <v>3</v>
          </cell>
          <cell r="D968">
            <v>1028</v>
          </cell>
          <cell r="E968" t="str">
            <v xml:space="preserve">Receita de Subvenção -Redução IRPJ ADENE         </v>
          </cell>
          <cell r="F968">
            <v>-10291251.42</v>
          </cell>
          <cell r="G968">
            <v>0</v>
          </cell>
          <cell r="H968">
            <v>156652.14000000001</v>
          </cell>
          <cell r="I968">
            <v>-10447903.560000001</v>
          </cell>
        </row>
        <row r="969">
          <cell r="A969" t="str">
            <v>3.2.5.03</v>
          </cell>
          <cell r="B969" t="str">
            <v>S</v>
          </cell>
          <cell r="C969">
            <v>3</v>
          </cell>
          <cell r="D969">
            <v>1597</v>
          </cell>
          <cell r="E969" t="str">
            <v xml:space="preserve">Provisões p/ Contingências                       </v>
          </cell>
          <cell r="F969">
            <v>-277217.52</v>
          </cell>
          <cell r="G969">
            <v>610000</v>
          </cell>
          <cell r="H969">
            <v>247000</v>
          </cell>
          <cell r="I969">
            <v>85782.48</v>
          </cell>
        </row>
        <row r="970">
          <cell r="A970" t="str">
            <v>3.2.5.03.02</v>
          </cell>
          <cell r="B970" t="str">
            <v>A</v>
          </cell>
          <cell r="C970">
            <v>3</v>
          </cell>
          <cell r="D970">
            <v>1601</v>
          </cell>
          <cell r="E970" t="str">
            <v xml:space="preserve">Provisão p/ Contingências Cíveis                 </v>
          </cell>
          <cell r="F970">
            <v>0</v>
          </cell>
          <cell r="G970">
            <v>610000</v>
          </cell>
          <cell r="H970">
            <v>0</v>
          </cell>
          <cell r="I970">
            <v>610000</v>
          </cell>
        </row>
        <row r="971">
          <cell r="A971" t="str">
            <v>3.2.5.03.05</v>
          </cell>
          <cell r="B971" t="str">
            <v>A</v>
          </cell>
          <cell r="C971">
            <v>3</v>
          </cell>
          <cell r="D971">
            <v>2841</v>
          </cell>
          <cell r="E971" t="str">
            <v xml:space="preserve">(-) Rev.Provisão p/ Cont Cíveis                  </v>
          </cell>
          <cell r="F971">
            <v>-277217.52</v>
          </cell>
          <cell r="G971">
            <v>0</v>
          </cell>
          <cell r="H971">
            <v>247000</v>
          </cell>
          <cell r="I971">
            <v>-524217.52</v>
          </cell>
        </row>
        <row r="972">
          <cell r="A972" t="str">
            <v>3.2.5.04</v>
          </cell>
          <cell r="B972" t="str">
            <v>S</v>
          </cell>
          <cell r="C972">
            <v>3</v>
          </cell>
          <cell r="D972">
            <v>1723</v>
          </cell>
          <cell r="E972" t="str">
            <v xml:space="preserve">Perdas                                           </v>
          </cell>
          <cell r="F972">
            <v>-453848.55</v>
          </cell>
          <cell r="G972">
            <v>5980</v>
          </cell>
          <cell r="H972">
            <v>0</v>
          </cell>
          <cell r="I972">
            <v>-447868.55</v>
          </cell>
        </row>
        <row r="973">
          <cell r="A973" t="str">
            <v>3.2.5.04.01</v>
          </cell>
          <cell r="B973" t="str">
            <v>A</v>
          </cell>
          <cell r="C973">
            <v>3</v>
          </cell>
          <cell r="D973">
            <v>1724</v>
          </cell>
          <cell r="E973" t="str">
            <v xml:space="preserve">Perdas nos Recebimentos de Créditos              </v>
          </cell>
          <cell r="F973">
            <v>0</v>
          </cell>
          <cell r="G973">
            <v>5980</v>
          </cell>
          <cell r="H973">
            <v>0</v>
          </cell>
          <cell r="I973">
            <v>5980</v>
          </cell>
        </row>
        <row r="974">
          <cell r="A974" t="str">
            <v>3.2.5.04.02</v>
          </cell>
          <cell r="B974" t="str">
            <v>A</v>
          </cell>
          <cell r="C974">
            <v>3</v>
          </cell>
          <cell r="D974">
            <v>2967</v>
          </cell>
          <cell r="E974" t="str">
            <v xml:space="preserve">(-) Rev. Perdas Recebimentos de Créditos         </v>
          </cell>
          <cell r="F974">
            <v>-453848.55</v>
          </cell>
          <cell r="G974">
            <v>0</v>
          </cell>
          <cell r="H974">
            <v>0</v>
          </cell>
          <cell r="I974">
            <v>-453848.55</v>
          </cell>
        </row>
        <row r="975">
          <cell r="A975" t="str">
            <v>3.2.6</v>
          </cell>
          <cell r="B975" t="str">
            <v>S</v>
          </cell>
          <cell r="C975">
            <v>3</v>
          </cell>
          <cell r="D975">
            <v>1031</v>
          </cell>
          <cell r="E975" t="str">
            <v xml:space="preserve">Resultado não Operacional                        </v>
          </cell>
          <cell r="F975">
            <v>3134.23</v>
          </cell>
          <cell r="G975">
            <v>543.12</v>
          </cell>
          <cell r="H975">
            <v>274.7</v>
          </cell>
          <cell r="I975">
            <v>3402.65</v>
          </cell>
        </row>
        <row r="976">
          <cell r="A976" t="str">
            <v>3.2.6.04</v>
          </cell>
          <cell r="B976" t="str">
            <v>S</v>
          </cell>
          <cell r="C976">
            <v>3</v>
          </cell>
          <cell r="D976">
            <v>1624</v>
          </cell>
          <cell r="E976" t="str">
            <v xml:space="preserve">Ajuste de Inventário                             </v>
          </cell>
          <cell r="F976">
            <v>3134.23</v>
          </cell>
          <cell r="G976">
            <v>543.12</v>
          </cell>
          <cell r="H976">
            <v>274.7</v>
          </cell>
          <cell r="I976">
            <v>3402.65</v>
          </cell>
        </row>
        <row r="977">
          <cell r="A977" t="str">
            <v>3.2.6.04.02</v>
          </cell>
          <cell r="B977" t="str">
            <v>A</v>
          </cell>
          <cell r="C977">
            <v>3</v>
          </cell>
          <cell r="D977">
            <v>2401</v>
          </cell>
          <cell r="E977" t="str">
            <v xml:space="preserve">Ajuste de Inventário - Devedor                   </v>
          </cell>
          <cell r="F977">
            <v>8960.1299999999992</v>
          </cell>
          <cell r="G977">
            <v>543.12</v>
          </cell>
          <cell r="H977">
            <v>0</v>
          </cell>
          <cell r="I977">
            <v>9503.25</v>
          </cell>
        </row>
        <row r="978">
          <cell r="A978" t="str">
            <v>3.2.6.04.03</v>
          </cell>
          <cell r="B978" t="str">
            <v>A</v>
          </cell>
          <cell r="C978">
            <v>3</v>
          </cell>
          <cell r="D978">
            <v>2402</v>
          </cell>
          <cell r="E978" t="str">
            <v xml:space="preserve">Ajuste de Inventário - Credor                    </v>
          </cell>
          <cell r="F978">
            <v>-5825.9</v>
          </cell>
          <cell r="G978">
            <v>0</v>
          </cell>
          <cell r="H978">
            <v>274.7</v>
          </cell>
          <cell r="I978">
            <v>-6100.6</v>
          </cell>
        </row>
      </sheetData>
      <sheetData sheetId="9">
        <row r="34">
          <cell r="T34">
            <v>488319.72540999996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- BALANCETE"/>
      <sheetName val="EMAP DFCI 12.2018"/>
      <sheetName val="MOV. IMOB. 2018"/>
      <sheetName val="Balanço Patrimonial"/>
      <sheetName val="Demonstração de Resultado-DRE"/>
      <sheetName val="Demons.Resultado Abrangente-DRA"/>
      <sheetName val="Mutações Pat. Líqu.-DMPL "/>
      <sheetName val="Fluxo de Caixa-DFC -I "/>
      <sheetName val="Dem. Valor Adicionado-DVA"/>
      <sheetName val="Indices e Indicadores"/>
      <sheetName val="Receita LíquidaOK"/>
      <sheetName val="Custos OperacionaisOK"/>
      <sheetName val="Despesas ADMOK"/>
      <sheetName val="Impostos sobre o lucroOK"/>
      <sheetName val="DisponibilidadesOK"/>
      <sheetName val="ClientesOK"/>
      <sheetName val="Impostos RecuperarOK"/>
      <sheetName val="ImobilizadoOK"/>
      <sheetName val="Mutação ImobOK"/>
      <sheetName val="Mutação Intangível"/>
      <sheetName val="Imposto a RecolherOK"/>
    </sheetNames>
    <sheetDataSet>
      <sheetData sheetId="0">
        <row r="4">
          <cell r="A4" t="str">
            <v>CONTA</v>
          </cell>
          <cell r="B4" t="str">
            <v>Tipo</v>
          </cell>
          <cell r="C4" t="str">
            <v>Tipo 1</v>
          </cell>
          <cell r="D4" t="str">
            <v xml:space="preserve">REDUZIDO </v>
          </cell>
          <cell r="E4">
            <v>0</v>
          </cell>
          <cell r="F4" t="str">
            <v>Saldo Anterior</v>
          </cell>
          <cell r="G4" t="str">
            <v>DEBITO</v>
          </cell>
          <cell r="H4" t="str">
            <v>CREDITO</v>
          </cell>
          <cell r="I4" t="str">
            <v>Saldo Final</v>
          </cell>
        </row>
        <row r="5">
          <cell r="A5">
            <v>1</v>
          </cell>
          <cell r="B5" t="str">
            <v>S</v>
          </cell>
          <cell r="C5">
            <v>1</v>
          </cell>
          <cell r="D5">
            <v>1</v>
          </cell>
          <cell r="E5" t="str">
            <v xml:space="preserve">ATIVO                                            </v>
          </cell>
          <cell r="F5">
            <v>959918708.77999997</v>
          </cell>
          <cell r="G5">
            <v>337314533.95999998</v>
          </cell>
          <cell r="H5">
            <v>260115792.41</v>
          </cell>
          <cell r="I5">
            <v>1037117450.33</v>
          </cell>
        </row>
        <row r="6">
          <cell r="A6" t="str">
            <v>1.1</v>
          </cell>
          <cell r="B6" t="str">
            <v>S</v>
          </cell>
          <cell r="C6">
            <v>1</v>
          </cell>
          <cell r="D6">
            <v>2</v>
          </cell>
          <cell r="E6" t="str">
            <v xml:space="preserve">Ativo Circulante                                 </v>
          </cell>
          <cell r="F6">
            <v>235942469.59</v>
          </cell>
          <cell r="G6">
            <v>58794320.75</v>
          </cell>
          <cell r="H6">
            <v>259766796.77000001</v>
          </cell>
          <cell r="I6">
            <v>34969993.57</v>
          </cell>
        </row>
        <row r="7">
          <cell r="A7" t="str">
            <v>1.1.1</v>
          </cell>
          <cell r="B7" t="str">
            <v>S</v>
          </cell>
          <cell r="C7">
            <v>1</v>
          </cell>
          <cell r="D7">
            <v>3</v>
          </cell>
          <cell r="E7" t="str">
            <v xml:space="preserve">Disponível                                       </v>
          </cell>
          <cell r="F7">
            <v>207110021.06</v>
          </cell>
          <cell r="G7">
            <v>31086932.030000001</v>
          </cell>
          <cell r="H7">
            <v>229041600.63999999</v>
          </cell>
          <cell r="I7">
            <v>9155352.4499999993</v>
          </cell>
        </row>
        <row r="8">
          <cell r="A8" t="str">
            <v>1.1.1.01</v>
          </cell>
          <cell r="B8" t="str">
            <v>S</v>
          </cell>
          <cell r="C8">
            <v>1</v>
          </cell>
          <cell r="D8">
            <v>4</v>
          </cell>
          <cell r="E8" t="str">
            <v xml:space="preserve">Caixa                                            </v>
          </cell>
          <cell r="F8">
            <v>5464.22</v>
          </cell>
          <cell r="G8">
            <v>500</v>
          </cell>
          <cell r="H8">
            <v>5964.22</v>
          </cell>
          <cell r="I8">
            <v>0</v>
          </cell>
        </row>
        <row r="9">
          <cell r="A9" t="str">
            <v>1.1.1.01.01</v>
          </cell>
          <cell r="B9" t="str">
            <v>A</v>
          </cell>
          <cell r="C9">
            <v>1</v>
          </cell>
          <cell r="D9">
            <v>5</v>
          </cell>
          <cell r="E9" t="str">
            <v xml:space="preserve">Caixa Geral                                      </v>
          </cell>
          <cell r="F9">
            <v>5464.22</v>
          </cell>
          <cell r="G9">
            <v>500</v>
          </cell>
          <cell r="H9">
            <v>5964.22</v>
          </cell>
          <cell r="I9">
            <v>0</v>
          </cell>
        </row>
        <row r="10">
          <cell r="A10" t="str">
            <v>1.1.1.02</v>
          </cell>
          <cell r="B10" t="str">
            <v>S</v>
          </cell>
          <cell r="C10">
            <v>1</v>
          </cell>
          <cell r="D10">
            <v>6</v>
          </cell>
          <cell r="E10" t="str">
            <v xml:space="preserve">Bancos c/ Movimento - EMAP                       </v>
          </cell>
          <cell r="F10">
            <v>200388157.84</v>
          </cell>
          <cell r="G10">
            <v>23370530.75</v>
          </cell>
          <cell r="H10">
            <v>222387709.78</v>
          </cell>
          <cell r="I10">
            <v>1370978.81</v>
          </cell>
        </row>
        <row r="11">
          <cell r="A11" t="str">
            <v>1.1.1.02.06</v>
          </cell>
          <cell r="B11" t="str">
            <v>A</v>
          </cell>
          <cell r="C11">
            <v>1</v>
          </cell>
          <cell r="D11">
            <v>9</v>
          </cell>
          <cell r="E11" t="str">
            <v xml:space="preserve">CEF C/C 628-0                                    </v>
          </cell>
          <cell r="F11">
            <v>27332.27</v>
          </cell>
          <cell r="G11">
            <v>0</v>
          </cell>
          <cell r="H11">
            <v>42</v>
          </cell>
          <cell r="I11">
            <v>27290.27</v>
          </cell>
        </row>
        <row r="12">
          <cell r="A12" t="str">
            <v>1.1.1.02.09</v>
          </cell>
          <cell r="B12" t="str">
            <v>A</v>
          </cell>
          <cell r="C12">
            <v>1</v>
          </cell>
          <cell r="D12">
            <v>1942</v>
          </cell>
          <cell r="E12" t="str">
            <v xml:space="preserve">CEF C/C 2349-5 - Empréstimo Consignado           </v>
          </cell>
          <cell r="F12">
            <v>1103.33</v>
          </cell>
          <cell r="G12">
            <v>30334.74</v>
          </cell>
          <cell r="H12">
            <v>42</v>
          </cell>
          <cell r="I12">
            <v>31396.07</v>
          </cell>
        </row>
        <row r="13">
          <cell r="A13" t="str">
            <v>1.1.1.02.12</v>
          </cell>
          <cell r="B13" t="str">
            <v>A</v>
          </cell>
          <cell r="C13">
            <v>1</v>
          </cell>
          <cell r="D13">
            <v>2482</v>
          </cell>
          <cell r="E13" t="str">
            <v xml:space="preserve">BB C/C 14401-0 AG. 3846-6                        </v>
          </cell>
          <cell r="F13">
            <v>200339672.22999999</v>
          </cell>
          <cell r="G13">
            <v>23339147.010000002</v>
          </cell>
          <cell r="H13">
            <v>222386576.78</v>
          </cell>
          <cell r="I13">
            <v>1292242.46</v>
          </cell>
        </row>
        <row r="14">
          <cell r="A14" t="str">
            <v>1.1.1.02.13</v>
          </cell>
          <cell r="B14" t="str">
            <v>A</v>
          </cell>
          <cell r="C14">
            <v>1</v>
          </cell>
          <cell r="D14">
            <v>2483</v>
          </cell>
          <cell r="E14" t="str">
            <v xml:space="preserve">BB C/C 105.549-6 - Concurso                      </v>
          </cell>
          <cell r="F14">
            <v>527.17999999999995</v>
          </cell>
          <cell r="G14">
            <v>0</v>
          </cell>
          <cell r="H14">
            <v>0</v>
          </cell>
          <cell r="I14">
            <v>527.17999999999995</v>
          </cell>
        </row>
        <row r="15">
          <cell r="A15" t="str">
            <v>1.1.1.02.14</v>
          </cell>
          <cell r="B15" t="str">
            <v>A</v>
          </cell>
          <cell r="C15">
            <v>1</v>
          </cell>
          <cell r="D15">
            <v>2484</v>
          </cell>
          <cell r="E15" t="str">
            <v xml:space="preserve">BB C/C 105.588-7 - C CORP                        </v>
          </cell>
          <cell r="F15">
            <v>0</v>
          </cell>
          <cell r="G15">
            <v>1049</v>
          </cell>
          <cell r="H15">
            <v>1049</v>
          </cell>
          <cell r="I15">
            <v>0</v>
          </cell>
        </row>
        <row r="16">
          <cell r="A16" t="str">
            <v>1.1.1.02.15</v>
          </cell>
          <cell r="B16" t="str">
            <v>A</v>
          </cell>
          <cell r="C16">
            <v>1</v>
          </cell>
          <cell r="D16">
            <v>2485</v>
          </cell>
          <cell r="E16" t="str">
            <v xml:space="preserve">BB C/C 105.669-7 - Fundo Social                  </v>
          </cell>
          <cell r="F16">
            <v>18820.61</v>
          </cell>
          <cell r="G16">
            <v>0</v>
          </cell>
          <cell r="H16">
            <v>0</v>
          </cell>
          <cell r="I16">
            <v>18820.61</v>
          </cell>
        </row>
        <row r="17">
          <cell r="A17" t="str">
            <v>1.1.1.02.17</v>
          </cell>
          <cell r="B17" t="str">
            <v>A</v>
          </cell>
          <cell r="C17">
            <v>1</v>
          </cell>
          <cell r="D17">
            <v>2488</v>
          </cell>
          <cell r="E17" t="str">
            <v xml:space="preserve">BB C/C 105.796-0 - Porto Grande                  </v>
          </cell>
          <cell r="F17">
            <v>702.22</v>
          </cell>
          <cell r="G17">
            <v>0</v>
          </cell>
          <cell r="H17">
            <v>0</v>
          </cell>
          <cell r="I17">
            <v>702.22</v>
          </cell>
        </row>
        <row r="18">
          <cell r="A18" t="str">
            <v>1.1.1.04</v>
          </cell>
          <cell r="B18" t="str">
            <v>S</v>
          </cell>
          <cell r="C18">
            <v>1</v>
          </cell>
          <cell r="D18">
            <v>13</v>
          </cell>
          <cell r="E18" t="str">
            <v xml:space="preserve">Aplicações de Liquidez Imediata - EMAP           </v>
          </cell>
          <cell r="F18">
            <v>5861805.5</v>
          </cell>
          <cell r="G18">
            <v>7712084.2000000002</v>
          </cell>
          <cell r="H18">
            <v>6647926.6399999997</v>
          </cell>
          <cell r="I18">
            <v>6925963.0599999996</v>
          </cell>
        </row>
        <row r="19">
          <cell r="A19" t="str">
            <v>1.1.1.04.13</v>
          </cell>
          <cell r="B19" t="str">
            <v>A</v>
          </cell>
          <cell r="C19">
            <v>1</v>
          </cell>
          <cell r="D19">
            <v>2492</v>
          </cell>
          <cell r="E19" t="str">
            <v xml:space="preserve">BB C/C 105.549-6 Aplic BB Amplo                  </v>
          </cell>
          <cell r="F19">
            <v>151560.54999999999</v>
          </cell>
          <cell r="G19">
            <v>677.42</v>
          </cell>
          <cell r="H19">
            <v>0</v>
          </cell>
          <cell r="I19">
            <v>152237.97</v>
          </cell>
        </row>
        <row r="20">
          <cell r="A20" t="str">
            <v>1.1.1.04.14</v>
          </cell>
          <cell r="B20" t="str">
            <v>A</v>
          </cell>
          <cell r="C20">
            <v>1</v>
          </cell>
          <cell r="D20">
            <v>2493</v>
          </cell>
          <cell r="E20" t="str">
            <v xml:space="preserve">BB C/C 105.588-7 Fundo CP Admin Supremo          </v>
          </cell>
          <cell r="F20">
            <v>19110.669999999998</v>
          </cell>
          <cell r="G20">
            <v>24.12</v>
          </cell>
          <cell r="H20">
            <v>1049</v>
          </cell>
          <cell r="I20">
            <v>18085.79</v>
          </cell>
        </row>
        <row r="21">
          <cell r="A21" t="str">
            <v>1.1.1.04.15</v>
          </cell>
          <cell r="B21" t="str">
            <v>A</v>
          </cell>
          <cell r="C21">
            <v>1</v>
          </cell>
          <cell r="D21">
            <v>2495</v>
          </cell>
          <cell r="E21" t="str">
            <v xml:space="preserve">BB Poupança 105.716-2 Leilão                     </v>
          </cell>
          <cell r="F21">
            <v>967240.06</v>
          </cell>
          <cell r="G21">
            <v>3593.3</v>
          </cell>
          <cell r="H21">
            <v>0</v>
          </cell>
          <cell r="I21">
            <v>970833.36</v>
          </cell>
        </row>
        <row r="22">
          <cell r="A22" t="str">
            <v>1.1.1.04.16</v>
          </cell>
          <cell r="B22" t="str">
            <v>A</v>
          </cell>
          <cell r="C22">
            <v>1</v>
          </cell>
          <cell r="D22">
            <v>2497</v>
          </cell>
          <cell r="E22" t="str">
            <v xml:space="preserve">BB C/C  14401-0 Aplic Corp DI - AG. 3846         </v>
          </cell>
          <cell r="F22">
            <v>214828.08</v>
          </cell>
          <cell r="G22">
            <v>533.67999999999995</v>
          </cell>
          <cell r="H22">
            <v>80098.100000000006</v>
          </cell>
          <cell r="I22">
            <v>135263.66</v>
          </cell>
        </row>
        <row r="23">
          <cell r="A23" t="str">
            <v>1.1.1.04.17</v>
          </cell>
          <cell r="B23" t="str">
            <v>A</v>
          </cell>
          <cell r="C23">
            <v>1</v>
          </cell>
          <cell r="D23">
            <v>2498</v>
          </cell>
          <cell r="E23" t="str">
            <v xml:space="preserve">BB C/C 14401-0 - CDB DI SWAP - AG. 3846          </v>
          </cell>
          <cell r="F23">
            <v>4509066.1399999997</v>
          </cell>
          <cell r="G23">
            <v>7707255.6799999997</v>
          </cell>
          <cell r="H23">
            <v>6566779.54</v>
          </cell>
          <cell r="I23">
            <v>5649542.2800000003</v>
          </cell>
        </row>
        <row r="24">
          <cell r="A24" t="str">
            <v>1.1.1.05</v>
          </cell>
          <cell r="B24" t="str">
            <v>S</v>
          </cell>
          <cell r="C24">
            <v>1</v>
          </cell>
          <cell r="D24">
            <v>19</v>
          </cell>
          <cell r="E24" t="str">
            <v xml:space="preserve">Aplicações de Recursos de Terceiros              </v>
          </cell>
          <cell r="F24">
            <v>854593.5</v>
          </cell>
          <cell r="G24">
            <v>3817.08</v>
          </cell>
          <cell r="H24">
            <v>0</v>
          </cell>
          <cell r="I24">
            <v>858410.58</v>
          </cell>
        </row>
        <row r="25">
          <cell r="A25" t="str">
            <v>1.1.1.05.09</v>
          </cell>
          <cell r="B25" t="str">
            <v>A</v>
          </cell>
          <cell r="C25">
            <v>1</v>
          </cell>
          <cell r="D25">
            <v>2491</v>
          </cell>
          <cell r="E25" t="str">
            <v xml:space="preserve">BB C/C 14401-0 AG.3846-6-Poupança-Caução         </v>
          </cell>
          <cell r="F25">
            <v>854593.5</v>
          </cell>
          <cell r="G25">
            <v>3817.08</v>
          </cell>
          <cell r="H25">
            <v>0</v>
          </cell>
          <cell r="I25">
            <v>858410.58</v>
          </cell>
        </row>
        <row r="26">
          <cell r="A26" t="str">
            <v>1.1.2</v>
          </cell>
          <cell r="B26" t="str">
            <v>S</v>
          </cell>
          <cell r="C26">
            <v>1</v>
          </cell>
          <cell r="D26">
            <v>24</v>
          </cell>
          <cell r="E26" t="str">
            <v xml:space="preserve">Faturas/Contas a Receber                         </v>
          </cell>
          <cell r="F26">
            <v>12081804.300000001</v>
          </cell>
          <cell r="G26">
            <v>22700829.789999999</v>
          </cell>
          <cell r="H26">
            <v>24312858.399999999</v>
          </cell>
          <cell r="I26">
            <v>10469775.689999999</v>
          </cell>
        </row>
        <row r="27">
          <cell r="A27" t="str">
            <v>1.1.2.01</v>
          </cell>
          <cell r="B27" t="str">
            <v>S</v>
          </cell>
          <cell r="C27">
            <v>1</v>
          </cell>
          <cell r="D27">
            <v>25</v>
          </cell>
          <cell r="E27" t="str">
            <v xml:space="preserve">Faturas de Serviços                              </v>
          </cell>
          <cell r="F27">
            <v>12081804.300000001</v>
          </cell>
          <cell r="G27">
            <v>22700829.789999999</v>
          </cell>
          <cell r="H27">
            <v>24312858.399999999</v>
          </cell>
          <cell r="I27">
            <v>10469775.689999999</v>
          </cell>
        </row>
        <row r="28">
          <cell r="A28" t="str">
            <v>1.1.2.01.01</v>
          </cell>
          <cell r="B28" t="str">
            <v>S</v>
          </cell>
          <cell r="C28">
            <v>1</v>
          </cell>
          <cell r="D28">
            <v>26</v>
          </cell>
          <cell r="E28" t="str">
            <v xml:space="preserve">Clientes                                         </v>
          </cell>
          <cell r="F28">
            <v>11596237.640000001</v>
          </cell>
          <cell r="G28">
            <v>15577088.32</v>
          </cell>
          <cell r="H28">
            <v>16703550.27</v>
          </cell>
          <cell r="I28">
            <v>10469775.689999999</v>
          </cell>
        </row>
        <row r="29">
          <cell r="A29" t="str">
            <v>1.1.2.01.01.0001</v>
          </cell>
          <cell r="B29" t="str">
            <v>A</v>
          </cell>
          <cell r="C29">
            <v>1</v>
          </cell>
          <cell r="D29">
            <v>27</v>
          </cell>
          <cell r="E29" t="str">
            <v xml:space="preserve">Consórcio de Alumínio do Maranhão                </v>
          </cell>
          <cell r="F29">
            <v>57.9</v>
          </cell>
          <cell r="G29">
            <v>724.8</v>
          </cell>
          <cell r="H29">
            <v>57.9</v>
          </cell>
          <cell r="I29">
            <v>724.8</v>
          </cell>
        </row>
        <row r="30">
          <cell r="A30" t="str">
            <v>1.1.2.01.01.0004</v>
          </cell>
          <cell r="B30" t="str">
            <v>A</v>
          </cell>
          <cell r="C30">
            <v>1</v>
          </cell>
          <cell r="D30">
            <v>30</v>
          </cell>
          <cell r="E30" t="str">
            <v xml:space="preserve">Brazshipping Marítima Ltda                       </v>
          </cell>
          <cell r="F30">
            <v>185095.08</v>
          </cell>
          <cell r="G30">
            <v>28933.33</v>
          </cell>
          <cell r="H30">
            <v>203400.52</v>
          </cell>
          <cell r="I30">
            <v>10627.89</v>
          </cell>
        </row>
        <row r="31">
          <cell r="A31" t="str">
            <v>1.1.2.01.01.0010</v>
          </cell>
          <cell r="B31" t="str">
            <v>A</v>
          </cell>
          <cell r="C31">
            <v>1</v>
          </cell>
          <cell r="D31">
            <v>36</v>
          </cell>
          <cell r="E31" t="str">
            <v xml:space="preserve">Granel Quimica Ltda                              </v>
          </cell>
          <cell r="F31">
            <v>191659.17</v>
          </cell>
          <cell r="G31">
            <v>306370.08</v>
          </cell>
          <cell r="H31">
            <v>306370.08</v>
          </cell>
          <cell r="I31">
            <v>191659.17</v>
          </cell>
        </row>
        <row r="32">
          <cell r="A32" t="str">
            <v>1.1.2.01.01.0012</v>
          </cell>
          <cell r="B32" t="str">
            <v>A</v>
          </cell>
          <cell r="C32">
            <v>1</v>
          </cell>
          <cell r="D32">
            <v>38</v>
          </cell>
          <cell r="E32" t="str">
            <v xml:space="preserve">Moinhos Cruzeiro do Sul S/A                      </v>
          </cell>
          <cell r="F32">
            <v>35384.800000000003</v>
          </cell>
          <cell r="G32">
            <v>62693.82</v>
          </cell>
          <cell r="H32">
            <v>62693.82</v>
          </cell>
          <cell r="I32">
            <v>35384.800000000003</v>
          </cell>
        </row>
        <row r="33">
          <cell r="A33" t="str">
            <v>1.1.2.01.01.0013</v>
          </cell>
          <cell r="B33" t="str">
            <v>A</v>
          </cell>
          <cell r="C33">
            <v>1</v>
          </cell>
          <cell r="D33">
            <v>39</v>
          </cell>
          <cell r="E33" t="str">
            <v xml:space="preserve">Pedreiras Transporte do Maranhão Ltda            </v>
          </cell>
          <cell r="F33">
            <v>70073.91</v>
          </cell>
          <cell r="G33">
            <v>46620.19</v>
          </cell>
          <cell r="H33">
            <v>44514.58</v>
          </cell>
          <cell r="I33">
            <v>72179.520000000004</v>
          </cell>
        </row>
        <row r="34">
          <cell r="A34" t="str">
            <v>1.1.2.01.01.0014</v>
          </cell>
          <cell r="B34" t="str">
            <v>A</v>
          </cell>
          <cell r="C34">
            <v>1</v>
          </cell>
          <cell r="D34">
            <v>40</v>
          </cell>
          <cell r="E34" t="str">
            <v xml:space="preserve">Petrobras Distribuidora S/A                      </v>
          </cell>
          <cell r="F34">
            <v>447177.64</v>
          </cell>
          <cell r="G34">
            <v>689995.2</v>
          </cell>
          <cell r="H34">
            <v>1036316.28</v>
          </cell>
          <cell r="I34">
            <v>100856.56</v>
          </cell>
        </row>
        <row r="35">
          <cell r="A35" t="str">
            <v>1.1.2.01.01.0015</v>
          </cell>
          <cell r="B35" t="str">
            <v>A</v>
          </cell>
          <cell r="C35">
            <v>1</v>
          </cell>
          <cell r="D35">
            <v>41</v>
          </cell>
          <cell r="E35" t="str">
            <v xml:space="preserve">Petróleo Brasileiro S/A                          </v>
          </cell>
          <cell r="F35">
            <v>1543698.91</v>
          </cell>
          <cell r="G35">
            <v>2118063.84</v>
          </cell>
          <cell r="H35">
            <v>2364398.38</v>
          </cell>
          <cell r="I35">
            <v>1297364.3700000001</v>
          </cell>
        </row>
        <row r="36">
          <cell r="A36" t="str">
            <v>1.1.2.01.01.0016</v>
          </cell>
          <cell r="B36" t="str">
            <v>A</v>
          </cell>
          <cell r="C36">
            <v>1</v>
          </cell>
          <cell r="D36">
            <v>42</v>
          </cell>
          <cell r="E36" t="str">
            <v xml:space="preserve">Petróleo Sabbá S/A                               </v>
          </cell>
          <cell r="F36">
            <v>0</v>
          </cell>
          <cell r="G36">
            <v>458101.11</v>
          </cell>
          <cell r="H36">
            <v>373679.7</v>
          </cell>
          <cell r="I36">
            <v>84421.41</v>
          </cell>
        </row>
        <row r="37">
          <cell r="A37" t="str">
            <v>1.1.2.01.01.0018</v>
          </cell>
          <cell r="B37" t="str">
            <v>A</v>
          </cell>
          <cell r="C37">
            <v>1</v>
          </cell>
          <cell r="D37">
            <v>44</v>
          </cell>
          <cell r="E37" t="str">
            <v xml:space="preserve">Ipiranga                                         </v>
          </cell>
          <cell r="F37">
            <v>189461.96</v>
          </cell>
          <cell r="G37">
            <v>359420.51</v>
          </cell>
          <cell r="H37">
            <v>473024.85</v>
          </cell>
          <cell r="I37">
            <v>75857.62</v>
          </cell>
        </row>
        <row r="38">
          <cell r="A38" t="str">
            <v>1.1.2.01.01.0019</v>
          </cell>
          <cell r="B38" t="str">
            <v>A</v>
          </cell>
          <cell r="C38">
            <v>1</v>
          </cell>
          <cell r="D38">
            <v>45</v>
          </cell>
          <cell r="E38" t="str">
            <v xml:space="preserve">Williams Serviços Marítimos Ltda                 </v>
          </cell>
          <cell r="F38">
            <v>0</v>
          </cell>
          <cell r="G38">
            <v>10550.33</v>
          </cell>
          <cell r="H38">
            <v>10550.33</v>
          </cell>
          <cell r="I38">
            <v>0</v>
          </cell>
        </row>
        <row r="39">
          <cell r="A39" t="str">
            <v>1.1.2.01.01.0020</v>
          </cell>
          <cell r="B39" t="str">
            <v>A</v>
          </cell>
          <cell r="C39">
            <v>1</v>
          </cell>
          <cell r="D39">
            <v>46</v>
          </cell>
          <cell r="E39" t="str">
            <v xml:space="preserve">Wilson Sons Agencia Marítima Ltda                </v>
          </cell>
          <cell r="F39">
            <v>6341.72</v>
          </cell>
          <cell r="G39">
            <v>10283.85</v>
          </cell>
          <cell r="H39">
            <v>16625.57</v>
          </cell>
          <cell r="I39">
            <v>0</v>
          </cell>
        </row>
        <row r="40">
          <cell r="A40" t="str">
            <v>1.1.2.01.01.0023</v>
          </cell>
          <cell r="B40" t="str">
            <v>A</v>
          </cell>
          <cell r="C40">
            <v>1</v>
          </cell>
          <cell r="D40">
            <v>49</v>
          </cell>
          <cell r="E40" t="str">
            <v xml:space="preserve">Internacional Marítima Ltda.                     </v>
          </cell>
          <cell r="F40">
            <v>14102.8</v>
          </cell>
          <cell r="G40">
            <v>26928.87</v>
          </cell>
          <cell r="H40">
            <v>27113.82</v>
          </cell>
          <cell r="I40">
            <v>13917.85</v>
          </cell>
        </row>
        <row r="41">
          <cell r="A41" t="str">
            <v>1.1.2.01.01.0026</v>
          </cell>
          <cell r="B41" t="str">
            <v>A</v>
          </cell>
          <cell r="C41">
            <v>1</v>
          </cell>
          <cell r="D41">
            <v>52</v>
          </cell>
          <cell r="E41" t="str">
            <v xml:space="preserve">Companhia Operadora Portuária do Itaqui          </v>
          </cell>
          <cell r="F41">
            <v>296551.11</v>
          </cell>
          <cell r="G41">
            <v>81226.570000000007</v>
          </cell>
          <cell r="H41">
            <v>106028.08</v>
          </cell>
          <cell r="I41">
            <v>271749.59999999998</v>
          </cell>
        </row>
        <row r="42">
          <cell r="A42" t="str">
            <v>1.1.2.01.01.0029</v>
          </cell>
          <cell r="B42" t="str">
            <v>A</v>
          </cell>
          <cell r="C42">
            <v>1</v>
          </cell>
          <cell r="D42">
            <v>55</v>
          </cell>
          <cell r="E42" t="str">
            <v xml:space="preserve">Nacional Gás Butano Distribuidora Ltda           </v>
          </cell>
          <cell r="F42">
            <v>0</v>
          </cell>
          <cell r="G42">
            <v>346.35</v>
          </cell>
          <cell r="H42">
            <v>0</v>
          </cell>
          <cell r="I42">
            <v>346.35</v>
          </cell>
        </row>
        <row r="43">
          <cell r="A43" t="str">
            <v>1.1.2.01.01.0030</v>
          </cell>
          <cell r="B43" t="str">
            <v>A</v>
          </cell>
          <cell r="C43">
            <v>1</v>
          </cell>
          <cell r="D43">
            <v>56</v>
          </cell>
          <cell r="E43" t="str">
            <v xml:space="preserve">N. Magioli Agencia Marítima LTDA                 </v>
          </cell>
          <cell r="F43">
            <v>0</v>
          </cell>
          <cell r="G43">
            <v>2252.2399999999998</v>
          </cell>
          <cell r="H43">
            <v>0</v>
          </cell>
          <cell r="I43">
            <v>2252.2399999999998</v>
          </cell>
        </row>
        <row r="44">
          <cell r="A44" t="str">
            <v>1.1.2.01.01.0033</v>
          </cell>
          <cell r="B44" t="str">
            <v>A</v>
          </cell>
          <cell r="C44">
            <v>1</v>
          </cell>
          <cell r="D44">
            <v>59</v>
          </cell>
          <cell r="E44" t="str">
            <v xml:space="preserve">CVRD -  Estrada Ferro Carajas                    </v>
          </cell>
          <cell r="F44">
            <v>228858.92</v>
          </cell>
          <cell r="G44">
            <v>0</v>
          </cell>
          <cell r="H44">
            <v>228858.92</v>
          </cell>
          <cell r="I44">
            <v>0</v>
          </cell>
        </row>
        <row r="45">
          <cell r="A45" t="str">
            <v>1.1.2.01.01.0036</v>
          </cell>
          <cell r="B45" t="str">
            <v>A</v>
          </cell>
          <cell r="C45">
            <v>1</v>
          </cell>
          <cell r="D45">
            <v>62</v>
          </cell>
          <cell r="E45" t="str">
            <v xml:space="preserve">Petrobrás Transporte S/A.                        </v>
          </cell>
          <cell r="F45">
            <v>7548.03</v>
          </cell>
          <cell r="G45">
            <v>8472.09</v>
          </cell>
          <cell r="H45">
            <v>8472.09</v>
          </cell>
          <cell r="I45">
            <v>7548.03</v>
          </cell>
        </row>
        <row r="46">
          <cell r="A46" t="str">
            <v>1.1.2.01.01.0042</v>
          </cell>
          <cell r="B46" t="str">
            <v>A</v>
          </cell>
          <cell r="C46">
            <v>1</v>
          </cell>
          <cell r="D46">
            <v>68</v>
          </cell>
          <cell r="E46" t="str">
            <v xml:space="preserve">Serviporto - Serviços Portuários Ltda.           </v>
          </cell>
          <cell r="F46">
            <v>50314.43</v>
          </cell>
          <cell r="G46">
            <v>24450.51</v>
          </cell>
          <cell r="H46">
            <v>37603.17</v>
          </cell>
          <cell r="I46">
            <v>37161.769999999997</v>
          </cell>
        </row>
        <row r="47">
          <cell r="A47" t="str">
            <v>1.1.2.01.01.0045</v>
          </cell>
          <cell r="B47" t="str">
            <v>A</v>
          </cell>
          <cell r="C47">
            <v>1</v>
          </cell>
          <cell r="D47">
            <v>71</v>
          </cell>
          <cell r="E47" t="str">
            <v xml:space="preserve">Gusa Nordeste S/A - Matriz                       </v>
          </cell>
          <cell r="F47">
            <v>416666.64</v>
          </cell>
          <cell r="G47">
            <v>34722.22</v>
          </cell>
          <cell r="H47">
            <v>34722.22</v>
          </cell>
          <cell r="I47">
            <v>416666.64</v>
          </cell>
        </row>
        <row r="48">
          <cell r="A48" t="str">
            <v>1.1.2.01.01.0059</v>
          </cell>
          <cell r="B48" t="str">
            <v>A</v>
          </cell>
          <cell r="C48">
            <v>1</v>
          </cell>
          <cell r="D48">
            <v>85</v>
          </cell>
          <cell r="E48" t="str">
            <v xml:space="preserve">Viena Siderurgica S/A.                           </v>
          </cell>
          <cell r="F48">
            <v>346564.21</v>
          </cell>
          <cell r="G48">
            <v>0</v>
          </cell>
          <cell r="H48">
            <v>346564.21</v>
          </cell>
          <cell r="I48">
            <v>0</v>
          </cell>
        </row>
        <row r="49">
          <cell r="A49" t="str">
            <v>1.1.2.01.01.0065</v>
          </cell>
          <cell r="B49" t="str">
            <v>A</v>
          </cell>
          <cell r="C49">
            <v>1</v>
          </cell>
          <cell r="D49">
            <v>91</v>
          </cell>
          <cell r="E49" t="str">
            <v xml:space="preserve">Fertilizantes Tocantins Ltda                     </v>
          </cell>
          <cell r="F49">
            <v>0</v>
          </cell>
          <cell r="G49">
            <v>76993.5</v>
          </cell>
          <cell r="H49">
            <v>41840.22</v>
          </cell>
          <cell r="I49">
            <v>35153.279999999999</v>
          </cell>
        </row>
        <row r="50">
          <cell r="A50" t="str">
            <v>1.1.2.01.01.0090</v>
          </cell>
          <cell r="B50" t="str">
            <v>A</v>
          </cell>
          <cell r="C50">
            <v>1</v>
          </cell>
          <cell r="D50">
            <v>116</v>
          </cell>
          <cell r="E50" t="str">
            <v xml:space="preserve">Cia Vale do Rio Doce - Ponta da Madeira          </v>
          </cell>
          <cell r="F50">
            <v>928078.94</v>
          </cell>
          <cell r="G50">
            <v>726277.94</v>
          </cell>
          <cell r="H50">
            <v>928078.94</v>
          </cell>
          <cell r="I50">
            <v>726277.94</v>
          </cell>
        </row>
        <row r="51">
          <cell r="A51" t="str">
            <v>1.1.2.01.01.0098</v>
          </cell>
          <cell r="B51" t="str">
            <v>A</v>
          </cell>
          <cell r="C51">
            <v>1</v>
          </cell>
          <cell r="D51">
            <v>124</v>
          </cell>
          <cell r="E51" t="str">
            <v xml:space="preserve">Risa S/A                                         </v>
          </cell>
          <cell r="F51">
            <v>0</v>
          </cell>
          <cell r="G51">
            <v>40556.74</v>
          </cell>
          <cell r="H51">
            <v>40556.74</v>
          </cell>
          <cell r="I51">
            <v>0</v>
          </cell>
        </row>
        <row r="52">
          <cell r="A52" t="str">
            <v>1.1.2.01.01.0099</v>
          </cell>
          <cell r="B52" t="str">
            <v>A</v>
          </cell>
          <cell r="C52">
            <v>1</v>
          </cell>
          <cell r="D52">
            <v>125</v>
          </cell>
          <cell r="E52" t="str">
            <v xml:space="preserve">Shell do Brsil ltda                              </v>
          </cell>
          <cell r="F52">
            <v>0</v>
          </cell>
          <cell r="G52">
            <v>127626.45</v>
          </cell>
          <cell r="H52">
            <v>62146.86</v>
          </cell>
          <cell r="I52">
            <v>65479.59</v>
          </cell>
        </row>
        <row r="53">
          <cell r="A53" t="str">
            <v>1.1.2.01.01.0103</v>
          </cell>
          <cell r="B53" t="str">
            <v>A</v>
          </cell>
          <cell r="C53">
            <v>1</v>
          </cell>
          <cell r="D53">
            <v>129</v>
          </cell>
          <cell r="E53" t="str">
            <v xml:space="preserve">Yara Brasil Fertilizantes São Luis               </v>
          </cell>
          <cell r="F53">
            <v>58749.24</v>
          </cell>
          <cell r="G53">
            <v>190332.77</v>
          </cell>
          <cell r="H53">
            <v>249082.01</v>
          </cell>
          <cell r="I53">
            <v>0</v>
          </cell>
        </row>
        <row r="54">
          <cell r="A54" t="str">
            <v>1.1.2.01.01.0134</v>
          </cell>
          <cell r="B54" t="str">
            <v>A</v>
          </cell>
          <cell r="C54">
            <v>1</v>
          </cell>
          <cell r="D54">
            <v>160</v>
          </cell>
          <cell r="E54" t="str">
            <v xml:space="preserve">FERTIPAR                                         </v>
          </cell>
          <cell r="F54">
            <v>59037.23</v>
          </cell>
          <cell r="G54">
            <v>125448.7</v>
          </cell>
          <cell r="H54">
            <v>118435.97</v>
          </cell>
          <cell r="I54">
            <v>66049.960000000006</v>
          </cell>
        </row>
        <row r="55">
          <cell r="A55" t="str">
            <v>1.1.2.01.01.0174</v>
          </cell>
          <cell r="B55" t="str">
            <v>A</v>
          </cell>
          <cell r="C55">
            <v>1</v>
          </cell>
          <cell r="D55">
            <v>200</v>
          </cell>
          <cell r="E55" t="str">
            <v xml:space="preserve">Iss Marine Services                              </v>
          </cell>
          <cell r="F55">
            <v>121906.63</v>
          </cell>
          <cell r="G55">
            <v>83305.11</v>
          </cell>
          <cell r="H55">
            <v>121906.63</v>
          </cell>
          <cell r="I55">
            <v>83305.11</v>
          </cell>
        </row>
        <row r="56">
          <cell r="A56" t="str">
            <v>1.1.2.01.01.0188</v>
          </cell>
          <cell r="B56" t="str">
            <v>A</v>
          </cell>
          <cell r="C56">
            <v>1</v>
          </cell>
          <cell r="D56">
            <v>214</v>
          </cell>
          <cell r="E56" t="str">
            <v xml:space="preserve">REBRAS - Saam Smit Towage Brasil S.A             </v>
          </cell>
          <cell r="F56">
            <v>6923.74</v>
          </cell>
          <cell r="G56">
            <v>0</v>
          </cell>
          <cell r="H56">
            <v>6923.74</v>
          </cell>
          <cell r="I56">
            <v>0</v>
          </cell>
        </row>
        <row r="57">
          <cell r="A57" t="str">
            <v>1.1.2.01.01.0212</v>
          </cell>
          <cell r="B57" t="str">
            <v>A</v>
          </cell>
          <cell r="C57">
            <v>1</v>
          </cell>
          <cell r="D57">
            <v>1065</v>
          </cell>
          <cell r="E57" t="str">
            <v xml:space="preserve">UTE Porto do Itaqui Geração de Energia           </v>
          </cell>
          <cell r="F57">
            <v>418928.88</v>
          </cell>
          <cell r="G57">
            <v>171875.6</v>
          </cell>
          <cell r="H57">
            <v>418928.88</v>
          </cell>
          <cell r="I57">
            <v>171875.6</v>
          </cell>
        </row>
        <row r="58">
          <cell r="A58" t="str">
            <v>1.1.2.01.01.0222</v>
          </cell>
          <cell r="B58" t="str">
            <v>A</v>
          </cell>
          <cell r="C58">
            <v>1</v>
          </cell>
          <cell r="D58">
            <v>1100</v>
          </cell>
          <cell r="E58" t="str">
            <v xml:space="preserve">Brazil Maritima                                  </v>
          </cell>
          <cell r="F58">
            <v>0</v>
          </cell>
          <cell r="G58">
            <v>47.92</v>
          </cell>
          <cell r="H58">
            <v>47.92</v>
          </cell>
          <cell r="I58">
            <v>0</v>
          </cell>
        </row>
        <row r="59">
          <cell r="A59" t="str">
            <v>1.1.2.01.01.0252</v>
          </cell>
          <cell r="B59" t="str">
            <v>A</v>
          </cell>
          <cell r="C59">
            <v>1</v>
          </cell>
          <cell r="D59">
            <v>1189</v>
          </cell>
          <cell r="E59" t="str">
            <v xml:space="preserve">Orion Rodos Maritima                             </v>
          </cell>
          <cell r="F59">
            <v>6712.87</v>
          </cell>
          <cell r="G59">
            <v>42596.56</v>
          </cell>
          <cell r="H59">
            <v>47990.33</v>
          </cell>
          <cell r="I59">
            <v>1319.1</v>
          </cell>
        </row>
        <row r="60">
          <cell r="A60" t="str">
            <v>1.1.2.01.01.0266</v>
          </cell>
          <cell r="B60" t="str">
            <v>A</v>
          </cell>
          <cell r="C60">
            <v>1</v>
          </cell>
          <cell r="D60">
            <v>1233</v>
          </cell>
          <cell r="E60" t="str">
            <v xml:space="preserve">Total Distribuidora - Porto do Itaqui            </v>
          </cell>
          <cell r="F60">
            <v>98286.03</v>
          </cell>
          <cell r="G60">
            <v>259406.05</v>
          </cell>
          <cell r="H60">
            <v>177827.21</v>
          </cell>
          <cell r="I60">
            <v>179864.87</v>
          </cell>
        </row>
        <row r="61">
          <cell r="A61" t="str">
            <v>1.1.2.01.01.0274</v>
          </cell>
          <cell r="B61" t="str">
            <v>A</v>
          </cell>
          <cell r="C61">
            <v>1</v>
          </cell>
          <cell r="D61">
            <v>1269</v>
          </cell>
          <cell r="E61" t="str">
            <v xml:space="preserve">Ribeirão S.A - Piauí                             </v>
          </cell>
          <cell r="F61">
            <v>0</v>
          </cell>
          <cell r="G61">
            <v>92382.69</v>
          </cell>
          <cell r="H61">
            <v>92382.69</v>
          </cell>
          <cell r="I61">
            <v>0</v>
          </cell>
        </row>
        <row r="62">
          <cell r="A62" t="str">
            <v>1.1.2.01.01.0275</v>
          </cell>
          <cell r="B62" t="str">
            <v>A</v>
          </cell>
          <cell r="C62">
            <v>1</v>
          </cell>
          <cell r="D62">
            <v>1270</v>
          </cell>
          <cell r="E62" t="str">
            <v xml:space="preserve">Camil Alimentos - MA                             </v>
          </cell>
          <cell r="F62">
            <v>0</v>
          </cell>
          <cell r="G62">
            <v>5327.42</v>
          </cell>
          <cell r="H62">
            <v>5327.42</v>
          </cell>
          <cell r="I62">
            <v>0</v>
          </cell>
        </row>
        <row r="63">
          <cell r="A63" t="str">
            <v>1.1.2.01.01.0276</v>
          </cell>
          <cell r="B63" t="str">
            <v>A</v>
          </cell>
          <cell r="C63">
            <v>1</v>
          </cell>
          <cell r="D63">
            <v>1271</v>
          </cell>
          <cell r="E63" t="str">
            <v xml:space="preserve">Distribuidora Tabocão Ltda                       </v>
          </cell>
          <cell r="F63">
            <v>807.04</v>
          </cell>
          <cell r="G63">
            <v>2301.9899999999998</v>
          </cell>
          <cell r="H63">
            <v>2047.05</v>
          </cell>
          <cell r="I63">
            <v>1061.98</v>
          </cell>
        </row>
        <row r="64">
          <cell r="A64" t="str">
            <v>1.1.2.01.01.0282</v>
          </cell>
          <cell r="B64" t="str">
            <v>A</v>
          </cell>
          <cell r="C64">
            <v>1</v>
          </cell>
          <cell r="D64">
            <v>1282</v>
          </cell>
          <cell r="E64" t="str">
            <v xml:space="preserve">Fertilizantes Tocantins - Estiva                 </v>
          </cell>
          <cell r="F64">
            <v>80654.52</v>
          </cell>
          <cell r="G64">
            <v>52876.09</v>
          </cell>
          <cell r="H64">
            <v>106803.17</v>
          </cell>
          <cell r="I64">
            <v>26727.439999999999</v>
          </cell>
        </row>
        <row r="65">
          <cell r="A65" t="str">
            <v>1.1.2.01.01.0313</v>
          </cell>
          <cell r="B65" t="str">
            <v>A</v>
          </cell>
          <cell r="C65">
            <v>1</v>
          </cell>
          <cell r="D65">
            <v>1405</v>
          </cell>
          <cell r="E65" t="str">
            <v xml:space="preserve">Suzano Papel e Celulose                          </v>
          </cell>
          <cell r="F65">
            <v>370467.86</v>
          </cell>
          <cell r="G65">
            <v>628566.84</v>
          </cell>
          <cell r="H65">
            <v>659071.07999999996</v>
          </cell>
          <cell r="I65">
            <v>339963.62</v>
          </cell>
        </row>
        <row r="66">
          <cell r="A66" t="str">
            <v>1.1.2.01.01.0314</v>
          </cell>
          <cell r="B66" t="str">
            <v>A</v>
          </cell>
          <cell r="C66">
            <v>1</v>
          </cell>
          <cell r="D66">
            <v>1409</v>
          </cell>
          <cell r="E66" t="str">
            <v xml:space="preserve">Louis Dreyfus Commodities Brasil                 </v>
          </cell>
          <cell r="F66">
            <v>0</v>
          </cell>
          <cell r="G66">
            <v>123750</v>
          </cell>
          <cell r="H66">
            <v>23750</v>
          </cell>
          <cell r="I66">
            <v>100000</v>
          </cell>
        </row>
        <row r="67">
          <cell r="A67" t="str">
            <v>1.1.2.01.01.0315</v>
          </cell>
          <cell r="B67" t="str">
            <v>A</v>
          </cell>
          <cell r="C67">
            <v>1</v>
          </cell>
          <cell r="D67">
            <v>1410</v>
          </cell>
          <cell r="E67" t="str">
            <v xml:space="preserve">Amaggi Exportação e Importação Ltda              </v>
          </cell>
          <cell r="F67">
            <v>58333.33</v>
          </cell>
          <cell r="G67">
            <v>23750</v>
          </cell>
          <cell r="H67">
            <v>82083.33</v>
          </cell>
          <cell r="I67">
            <v>0</v>
          </cell>
        </row>
        <row r="68">
          <cell r="A68" t="str">
            <v>1.1.2.01.01.0316</v>
          </cell>
          <cell r="B68" t="str">
            <v>A</v>
          </cell>
          <cell r="C68">
            <v>1</v>
          </cell>
          <cell r="D68">
            <v>1411</v>
          </cell>
          <cell r="E68" t="str">
            <v xml:space="preserve">Terminal Corredor Norte S/A                      </v>
          </cell>
          <cell r="F68">
            <v>286123.03000000003</v>
          </cell>
          <cell r="G68">
            <v>284793.51</v>
          </cell>
          <cell r="H68">
            <v>475380.62</v>
          </cell>
          <cell r="I68">
            <v>95535.92</v>
          </cell>
        </row>
        <row r="69">
          <cell r="A69" t="str">
            <v>1.1.2.01.01.0317</v>
          </cell>
          <cell r="B69" t="str">
            <v>A</v>
          </cell>
          <cell r="C69">
            <v>1</v>
          </cell>
          <cell r="D69">
            <v>1412</v>
          </cell>
          <cell r="E69" t="str">
            <v xml:space="preserve">Glencore Serviços e Comércio                     </v>
          </cell>
          <cell r="F69">
            <v>90155.53</v>
          </cell>
          <cell r="G69">
            <v>90155.53</v>
          </cell>
          <cell r="H69">
            <v>90155.53</v>
          </cell>
          <cell r="I69">
            <v>90155.53</v>
          </cell>
        </row>
        <row r="70">
          <cell r="A70" t="str">
            <v>1.1.2.01.01.0321</v>
          </cell>
          <cell r="B70" t="str">
            <v>A</v>
          </cell>
          <cell r="C70">
            <v>1</v>
          </cell>
          <cell r="D70">
            <v>1418</v>
          </cell>
          <cell r="E70" t="str">
            <v xml:space="preserve">Amaggi &amp; LD Commodities Terminais                </v>
          </cell>
          <cell r="F70">
            <v>0</v>
          </cell>
          <cell r="G70">
            <v>90155.53</v>
          </cell>
          <cell r="H70">
            <v>90155.53</v>
          </cell>
          <cell r="I70">
            <v>0</v>
          </cell>
        </row>
        <row r="71">
          <cell r="A71" t="str">
            <v>1.1.2.01.01.0334</v>
          </cell>
          <cell r="B71" t="str">
            <v>A</v>
          </cell>
          <cell r="C71">
            <v>1</v>
          </cell>
          <cell r="D71">
            <v>1462</v>
          </cell>
          <cell r="E71" t="str">
            <v xml:space="preserve">Fertilizantes Tocantins Ltda                     </v>
          </cell>
          <cell r="F71">
            <v>132543.42000000001</v>
          </cell>
          <cell r="G71">
            <v>16715.25</v>
          </cell>
          <cell r="H71">
            <v>0</v>
          </cell>
          <cell r="I71">
            <v>149258.67000000001</v>
          </cell>
        </row>
        <row r="72">
          <cell r="A72" t="str">
            <v>1.1.2.01.01.0342</v>
          </cell>
          <cell r="B72" t="str">
            <v>A</v>
          </cell>
          <cell r="C72">
            <v>1</v>
          </cell>
          <cell r="D72">
            <v>1497</v>
          </cell>
          <cell r="E72" t="str">
            <v xml:space="preserve">Brasbunker Participações S.A                     </v>
          </cell>
          <cell r="F72">
            <v>6742.2</v>
          </cell>
          <cell r="G72">
            <v>6979</v>
          </cell>
          <cell r="H72">
            <v>6979</v>
          </cell>
          <cell r="I72">
            <v>6742.2</v>
          </cell>
        </row>
        <row r="73">
          <cell r="A73" t="str">
            <v>1.1.2.01.01.0363</v>
          </cell>
          <cell r="B73" t="str">
            <v>A</v>
          </cell>
          <cell r="C73">
            <v>1</v>
          </cell>
          <cell r="D73">
            <v>1541</v>
          </cell>
          <cell r="E73" t="str">
            <v xml:space="preserve">Transrio Transporte e Logistica                  </v>
          </cell>
          <cell r="F73">
            <v>0</v>
          </cell>
          <cell r="G73">
            <v>1236.24</v>
          </cell>
          <cell r="H73">
            <v>1236.24</v>
          </cell>
          <cell r="I73">
            <v>0</v>
          </cell>
        </row>
        <row r="74">
          <cell r="A74" t="str">
            <v>1.1.2.01.01.0375</v>
          </cell>
          <cell r="B74" t="str">
            <v>A</v>
          </cell>
          <cell r="C74">
            <v>1</v>
          </cell>
          <cell r="D74">
            <v>1568</v>
          </cell>
          <cell r="E74" t="str">
            <v xml:space="preserve">Gem Shipping Ltda                                </v>
          </cell>
          <cell r="F74">
            <v>10641.67</v>
          </cell>
          <cell r="G74">
            <v>7623.31</v>
          </cell>
          <cell r="H74">
            <v>18264.98</v>
          </cell>
          <cell r="I74">
            <v>0</v>
          </cell>
        </row>
        <row r="75">
          <cell r="A75" t="str">
            <v>1.1.2.01.01.0376</v>
          </cell>
          <cell r="B75" t="str">
            <v>A</v>
          </cell>
          <cell r="C75">
            <v>1</v>
          </cell>
          <cell r="D75">
            <v>1571</v>
          </cell>
          <cell r="E75" t="str">
            <v xml:space="preserve">Peninsula Norte Fertilizantes                    </v>
          </cell>
          <cell r="F75">
            <v>61793.06</v>
          </cell>
          <cell r="G75">
            <v>284181.92</v>
          </cell>
          <cell r="H75">
            <v>268025.37</v>
          </cell>
          <cell r="I75">
            <v>77949.61</v>
          </cell>
        </row>
        <row r="76">
          <cell r="A76" t="str">
            <v>1.1.2.01.01.0391</v>
          </cell>
          <cell r="B76" t="str">
            <v>A</v>
          </cell>
          <cell r="C76">
            <v>1</v>
          </cell>
          <cell r="D76">
            <v>1641</v>
          </cell>
          <cell r="E76" t="str">
            <v xml:space="preserve">Ale Combustiveis                                 </v>
          </cell>
          <cell r="F76">
            <v>76037.789999999994</v>
          </cell>
          <cell r="G76">
            <v>114909.99</v>
          </cell>
          <cell r="H76">
            <v>129943.95</v>
          </cell>
          <cell r="I76">
            <v>61003.83</v>
          </cell>
        </row>
        <row r="77">
          <cell r="A77" t="str">
            <v>1.1.2.01.01.0394</v>
          </cell>
          <cell r="B77" t="str">
            <v>A</v>
          </cell>
          <cell r="C77">
            <v>1</v>
          </cell>
          <cell r="D77">
            <v>1655</v>
          </cell>
          <cell r="E77" t="str">
            <v xml:space="preserve">Alphamar Agência Marítima Ltda                   </v>
          </cell>
          <cell r="F77">
            <v>176143.92</v>
          </cell>
          <cell r="G77">
            <v>377570.77</v>
          </cell>
          <cell r="H77">
            <v>536891.92000000004</v>
          </cell>
          <cell r="I77">
            <v>16822.77</v>
          </cell>
        </row>
        <row r="78">
          <cell r="A78" t="str">
            <v>1.1.2.01.01.0395</v>
          </cell>
          <cell r="B78" t="str">
            <v>A</v>
          </cell>
          <cell r="C78">
            <v>1</v>
          </cell>
          <cell r="D78">
            <v>1656</v>
          </cell>
          <cell r="E78" t="str">
            <v xml:space="preserve">Rebras - Rio de Janeiro                          </v>
          </cell>
          <cell r="F78">
            <v>0</v>
          </cell>
          <cell r="G78">
            <v>6928.8</v>
          </cell>
          <cell r="H78">
            <v>0</v>
          </cell>
          <cell r="I78">
            <v>6928.8</v>
          </cell>
        </row>
        <row r="79">
          <cell r="A79" t="str">
            <v>1.1.2.01.01.0400</v>
          </cell>
          <cell r="B79" t="str">
            <v>A</v>
          </cell>
          <cell r="C79">
            <v>1</v>
          </cell>
          <cell r="D79">
            <v>1681</v>
          </cell>
          <cell r="E79" t="str">
            <v xml:space="preserve">Corredor Logistica e Infraestrutura              </v>
          </cell>
          <cell r="F79">
            <v>0</v>
          </cell>
          <cell r="G79">
            <v>592784.06000000006</v>
          </cell>
          <cell r="H79">
            <v>320568.90999999997</v>
          </cell>
          <cell r="I79">
            <v>272215.15000000002</v>
          </cell>
        </row>
        <row r="80">
          <cell r="A80" t="str">
            <v>1.1.2.01.01.0406</v>
          </cell>
          <cell r="B80" t="str">
            <v>A</v>
          </cell>
          <cell r="C80">
            <v>1</v>
          </cell>
          <cell r="D80">
            <v>1694</v>
          </cell>
          <cell r="E80" t="str">
            <v xml:space="preserve">Cargill Agricola                                 </v>
          </cell>
          <cell r="F80">
            <v>90882</v>
          </cell>
          <cell r="G80">
            <v>34433</v>
          </cell>
          <cell r="H80">
            <v>125315</v>
          </cell>
          <cell r="I80">
            <v>0</v>
          </cell>
        </row>
        <row r="81">
          <cell r="A81" t="str">
            <v>1.1.2.01.01.0408</v>
          </cell>
          <cell r="B81" t="str">
            <v>A</v>
          </cell>
          <cell r="C81">
            <v>1</v>
          </cell>
          <cell r="D81">
            <v>1705</v>
          </cell>
          <cell r="E81" t="str">
            <v xml:space="preserve">Los Grobo Ceagro do Brasil                       </v>
          </cell>
          <cell r="F81">
            <v>814.05</v>
          </cell>
          <cell r="G81">
            <v>0</v>
          </cell>
          <cell r="H81">
            <v>814.05</v>
          </cell>
          <cell r="I81">
            <v>0</v>
          </cell>
        </row>
        <row r="82">
          <cell r="A82" t="str">
            <v>1.1.2.01.01.0410</v>
          </cell>
          <cell r="B82" t="str">
            <v>A</v>
          </cell>
          <cell r="C82">
            <v>1</v>
          </cell>
          <cell r="D82">
            <v>1709</v>
          </cell>
          <cell r="E82" t="str">
            <v xml:space="preserve">Los Grobo - Filial Batavo                        </v>
          </cell>
          <cell r="F82">
            <v>165.06</v>
          </cell>
          <cell r="G82">
            <v>0</v>
          </cell>
          <cell r="H82">
            <v>165.06</v>
          </cell>
          <cell r="I82">
            <v>0</v>
          </cell>
        </row>
        <row r="83">
          <cell r="A83" t="str">
            <v>1.1.2.01.01.0412</v>
          </cell>
          <cell r="B83" t="str">
            <v>A</v>
          </cell>
          <cell r="C83">
            <v>1</v>
          </cell>
          <cell r="D83">
            <v>1711</v>
          </cell>
          <cell r="E83" t="str">
            <v xml:space="preserve">Los Grobo - Produção Batavo                      </v>
          </cell>
          <cell r="F83">
            <v>364.5</v>
          </cell>
          <cell r="G83">
            <v>0</v>
          </cell>
          <cell r="H83">
            <v>364.5</v>
          </cell>
          <cell r="I83">
            <v>0</v>
          </cell>
        </row>
        <row r="84">
          <cell r="A84" t="str">
            <v>1.1.2.01.01.0413</v>
          </cell>
          <cell r="B84" t="str">
            <v>A</v>
          </cell>
          <cell r="C84">
            <v>1</v>
          </cell>
          <cell r="D84">
            <v>1712</v>
          </cell>
          <cell r="E84" t="str">
            <v xml:space="preserve">Los Grobo - Filial Querencia                     </v>
          </cell>
          <cell r="F84">
            <v>364.5</v>
          </cell>
          <cell r="G84">
            <v>0</v>
          </cell>
          <cell r="H84">
            <v>364.5</v>
          </cell>
          <cell r="I84">
            <v>0</v>
          </cell>
        </row>
        <row r="85">
          <cell r="A85" t="str">
            <v>1.1.2.01.01.0414</v>
          </cell>
          <cell r="B85" t="str">
            <v>A</v>
          </cell>
          <cell r="C85">
            <v>1</v>
          </cell>
          <cell r="D85">
            <v>1713</v>
          </cell>
          <cell r="E85" t="str">
            <v xml:space="preserve">Los Grobo - Produção Faz.Santo Isidoro           </v>
          </cell>
          <cell r="F85">
            <v>121.5</v>
          </cell>
          <cell r="G85">
            <v>0</v>
          </cell>
          <cell r="H85">
            <v>121.5</v>
          </cell>
          <cell r="I85">
            <v>0</v>
          </cell>
        </row>
        <row r="86">
          <cell r="A86" t="str">
            <v>1.1.2.01.01.0418</v>
          </cell>
          <cell r="B86" t="str">
            <v>A</v>
          </cell>
          <cell r="C86">
            <v>1</v>
          </cell>
          <cell r="D86">
            <v>1726</v>
          </cell>
          <cell r="E86" t="str">
            <v xml:space="preserve">Los Grobo - Sambaiba                             </v>
          </cell>
          <cell r="F86">
            <v>3932.37</v>
          </cell>
          <cell r="G86">
            <v>0</v>
          </cell>
          <cell r="H86">
            <v>3932.37</v>
          </cell>
          <cell r="I86">
            <v>0</v>
          </cell>
        </row>
        <row r="87">
          <cell r="A87" t="str">
            <v>1.1.2.01.01.0423</v>
          </cell>
          <cell r="B87" t="str">
            <v>A</v>
          </cell>
          <cell r="C87">
            <v>1</v>
          </cell>
          <cell r="D87">
            <v>1736</v>
          </cell>
          <cell r="E87" t="str">
            <v xml:space="preserve">CIMAR - Cimentos do Maranhão S.A.                </v>
          </cell>
          <cell r="F87">
            <v>270446.07</v>
          </cell>
          <cell r="G87">
            <v>286661.61</v>
          </cell>
          <cell r="H87">
            <v>270446.07</v>
          </cell>
          <cell r="I87">
            <v>286661.61</v>
          </cell>
        </row>
        <row r="88">
          <cell r="A88" t="str">
            <v>1.1.2.01.01.0428</v>
          </cell>
          <cell r="B88" t="str">
            <v>A</v>
          </cell>
          <cell r="C88">
            <v>1</v>
          </cell>
          <cell r="D88">
            <v>1755</v>
          </cell>
          <cell r="E88" t="str">
            <v xml:space="preserve">4M Construções e Incorporações                   </v>
          </cell>
          <cell r="F88">
            <v>3796.71</v>
          </cell>
          <cell r="G88">
            <v>3796.71</v>
          </cell>
          <cell r="H88">
            <v>3796.71</v>
          </cell>
          <cell r="I88">
            <v>3796.71</v>
          </cell>
        </row>
        <row r="89">
          <cell r="A89" t="str">
            <v>1.1.2.01.01.0436</v>
          </cell>
          <cell r="B89" t="str">
            <v>A</v>
          </cell>
          <cell r="C89">
            <v>1</v>
          </cell>
          <cell r="D89">
            <v>1763</v>
          </cell>
          <cell r="E89" t="str">
            <v xml:space="preserve">ADM Brasil Ltda                                  </v>
          </cell>
          <cell r="F89">
            <v>169996.72</v>
          </cell>
          <cell r="G89">
            <v>0</v>
          </cell>
          <cell r="H89">
            <v>169996.72</v>
          </cell>
          <cell r="I89">
            <v>0</v>
          </cell>
        </row>
        <row r="90">
          <cell r="A90" t="str">
            <v>1.1.2.01.01.0440</v>
          </cell>
          <cell r="B90" t="str">
            <v>A</v>
          </cell>
          <cell r="C90">
            <v>1</v>
          </cell>
          <cell r="D90">
            <v>1774</v>
          </cell>
          <cell r="E90" t="str">
            <v xml:space="preserve">Amaggi &amp; LD Commodities S.A.                     </v>
          </cell>
          <cell r="F90">
            <v>0</v>
          </cell>
          <cell r="G90">
            <v>244742</v>
          </cell>
          <cell r="H90">
            <v>71000</v>
          </cell>
          <cell r="I90">
            <v>173742</v>
          </cell>
        </row>
        <row r="91">
          <cell r="A91" t="str">
            <v>1.1.2.01.01.0482</v>
          </cell>
          <cell r="B91" t="str">
            <v>A</v>
          </cell>
          <cell r="C91">
            <v>1</v>
          </cell>
          <cell r="D91">
            <v>1868</v>
          </cell>
          <cell r="E91" t="str">
            <v xml:space="preserve">Suzano Papel e Celulose                          </v>
          </cell>
          <cell r="F91">
            <v>1163309.77</v>
          </cell>
          <cell r="G91">
            <v>1163309.77</v>
          </cell>
          <cell r="H91">
            <v>1163309.77</v>
          </cell>
          <cell r="I91">
            <v>1163309.77</v>
          </cell>
        </row>
        <row r="92">
          <cell r="A92" t="str">
            <v>1.1.2.01.01.0489</v>
          </cell>
          <cell r="B92" t="str">
            <v>A</v>
          </cell>
          <cell r="C92">
            <v>1</v>
          </cell>
          <cell r="D92">
            <v>1881</v>
          </cell>
          <cell r="E92" t="str">
            <v xml:space="preserve">TOTAL DISTRIBUIDORA S.A                          </v>
          </cell>
          <cell r="F92">
            <v>6213.59</v>
          </cell>
          <cell r="G92">
            <v>6213.59</v>
          </cell>
          <cell r="H92">
            <v>6213.59</v>
          </cell>
          <cell r="I92">
            <v>6213.59</v>
          </cell>
        </row>
        <row r="93">
          <cell r="A93" t="str">
            <v>1.1.2.01.01.0490</v>
          </cell>
          <cell r="B93" t="str">
            <v>A</v>
          </cell>
          <cell r="C93">
            <v>1</v>
          </cell>
          <cell r="D93">
            <v>1894</v>
          </cell>
          <cell r="E93" t="str">
            <v xml:space="preserve">Agencia Maritima Cargonave                       </v>
          </cell>
          <cell r="F93">
            <v>151049.5</v>
          </cell>
          <cell r="G93">
            <v>364230.7</v>
          </cell>
          <cell r="H93">
            <v>326863.96000000002</v>
          </cell>
          <cell r="I93">
            <v>188416.24</v>
          </cell>
        </row>
        <row r="94">
          <cell r="A94" t="str">
            <v>1.1.2.01.01.0500</v>
          </cell>
          <cell r="B94" t="str">
            <v>A</v>
          </cell>
          <cell r="C94">
            <v>1</v>
          </cell>
          <cell r="D94">
            <v>1934</v>
          </cell>
          <cell r="E94" t="str">
            <v xml:space="preserve">Aroma &amp; Sabor Alimentos Ltda - ME                </v>
          </cell>
          <cell r="F94">
            <v>25919.68</v>
          </cell>
          <cell r="G94">
            <v>12959.84</v>
          </cell>
          <cell r="H94">
            <v>25919.68</v>
          </cell>
          <cell r="I94">
            <v>12959.84</v>
          </cell>
        </row>
        <row r="95">
          <cell r="A95" t="str">
            <v>1.1.2.01.01.0503</v>
          </cell>
          <cell r="B95" t="str">
            <v>A</v>
          </cell>
          <cell r="C95">
            <v>1</v>
          </cell>
          <cell r="D95">
            <v>1939</v>
          </cell>
          <cell r="E95" t="str">
            <v xml:space="preserve">Terminal Quimico de Aratu S/A Tequimar           </v>
          </cell>
          <cell r="F95">
            <v>44179.43</v>
          </cell>
          <cell r="G95">
            <v>43923.86</v>
          </cell>
          <cell r="H95">
            <v>47200.67</v>
          </cell>
          <cell r="I95">
            <v>40902.620000000003</v>
          </cell>
        </row>
        <row r="96">
          <cell r="A96" t="str">
            <v>1.1.2.01.01.0512</v>
          </cell>
          <cell r="B96" t="str">
            <v>A</v>
          </cell>
          <cell r="C96">
            <v>1</v>
          </cell>
          <cell r="D96">
            <v>1975</v>
          </cell>
          <cell r="E96" t="str">
            <v xml:space="preserve">Mosaic Fertilizantes do Brasil LTDA              </v>
          </cell>
          <cell r="F96">
            <v>133.36000000000001</v>
          </cell>
          <cell r="G96">
            <v>0</v>
          </cell>
          <cell r="H96">
            <v>133.36000000000001</v>
          </cell>
          <cell r="I96">
            <v>0</v>
          </cell>
        </row>
        <row r="97">
          <cell r="A97" t="str">
            <v>1.1.2.01.01.0521</v>
          </cell>
          <cell r="B97" t="str">
            <v>A</v>
          </cell>
          <cell r="C97">
            <v>1</v>
          </cell>
          <cell r="D97">
            <v>2024</v>
          </cell>
          <cell r="E97" t="str">
            <v xml:space="preserve">Ebes Engenharia Ltda                             </v>
          </cell>
          <cell r="F97">
            <v>0</v>
          </cell>
          <cell r="G97">
            <v>48.32</v>
          </cell>
          <cell r="H97">
            <v>48.32</v>
          </cell>
          <cell r="I97">
            <v>0</v>
          </cell>
        </row>
        <row r="98">
          <cell r="A98" t="str">
            <v>1.1.2.01.01.0528</v>
          </cell>
          <cell r="B98" t="str">
            <v>A</v>
          </cell>
          <cell r="C98">
            <v>1</v>
          </cell>
          <cell r="D98">
            <v>2055</v>
          </cell>
          <cell r="E98" t="str">
            <v xml:space="preserve">Associação dos Práticos do MA - APEM             </v>
          </cell>
          <cell r="F98">
            <v>13321.41</v>
          </cell>
          <cell r="G98">
            <v>22213.26</v>
          </cell>
          <cell r="H98">
            <v>22213.26</v>
          </cell>
          <cell r="I98">
            <v>13321.41</v>
          </cell>
        </row>
        <row r="99">
          <cell r="A99" t="str">
            <v>1.1.2.01.01.0529</v>
          </cell>
          <cell r="B99" t="str">
            <v>A</v>
          </cell>
          <cell r="C99">
            <v>1</v>
          </cell>
          <cell r="D99">
            <v>2056</v>
          </cell>
          <cell r="E99" t="str">
            <v xml:space="preserve">Assoc. de Posto de Taxi Ponta da Espera          </v>
          </cell>
          <cell r="F99">
            <v>455.19</v>
          </cell>
          <cell r="G99">
            <v>455.19</v>
          </cell>
          <cell r="H99">
            <v>455.19</v>
          </cell>
          <cell r="I99">
            <v>455.19</v>
          </cell>
        </row>
        <row r="100">
          <cell r="A100" t="str">
            <v>1.1.2.01.01.0545</v>
          </cell>
          <cell r="B100" t="str">
            <v>A</v>
          </cell>
          <cell r="C100">
            <v>1</v>
          </cell>
          <cell r="D100">
            <v>2111</v>
          </cell>
          <cell r="E100" t="str">
            <v xml:space="preserve">Mic Tecnologia da Informação Ltda                </v>
          </cell>
          <cell r="F100">
            <v>525.09</v>
          </cell>
          <cell r="G100">
            <v>1751.13</v>
          </cell>
          <cell r="H100">
            <v>1751.13</v>
          </cell>
          <cell r="I100">
            <v>525.09</v>
          </cell>
        </row>
        <row r="101">
          <cell r="A101" t="str">
            <v>1.1.2.01.01.0553</v>
          </cell>
          <cell r="B101" t="str">
            <v>A</v>
          </cell>
          <cell r="C101">
            <v>1</v>
          </cell>
          <cell r="D101">
            <v>2145</v>
          </cell>
          <cell r="E101" t="str">
            <v xml:space="preserve">Assoc. do Posto de Taxi do Itaqui                </v>
          </cell>
          <cell r="F101">
            <v>451.16</v>
          </cell>
          <cell r="G101">
            <v>494.9</v>
          </cell>
          <cell r="H101">
            <v>451.16</v>
          </cell>
          <cell r="I101">
            <v>494.9</v>
          </cell>
        </row>
        <row r="102">
          <cell r="A102" t="str">
            <v>1.1.2.01.01.0559</v>
          </cell>
          <cell r="B102" t="str">
            <v>A</v>
          </cell>
          <cell r="C102">
            <v>1</v>
          </cell>
          <cell r="D102">
            <v>2163</v>
          </cell>
          <cell r="E102" t="str">
            <v xml:space="preserve">Unimar Agenciamentos Marítimos                   </v>
          </cell>
          <cell r="F102">
            <v>10498.74</v>
          </cell>
          <cell r="G102">
            <v>2511.5300000000002</v>
          </cell>
          <cell r="H102">
            <v>12963.3</v>
          </cell>
          <cell r="I102">
            <v>46.97</v>
          </cell>
        </row>
        <row r="103">
          <cell r="A103" t="str">
            <v>1.1.2.01.01.0570</v>
          </cell>
          <cell r="B103" t="str">
            <v>A</v>
          </cell>
          <cell r="C103">
            <v>1</v>
          </cell>
          <cell r="D103">
            <v>2186</v>
          </cell>
          <cell r="E103" t="str">
            <v xml:space="preserve">Ipiranga S.A                                     </v>
          </cell>
          <cell r="F103">
            <v>52029.67</v>
          </cell>
          <cell r="G103">
            <v>52029.67</v>
          </cell>
          <cell r="H103">
            <v>52029.67</v>
          </cell>
          <cell r="I103">
            <v>52029.67</v>
          </cell>
        </row>
        <row r="104">
          <cell r="A104" t="str">
            <v>1.1.2.01.01.0576</v>
          </cell>
          <cell r="B104" t="str">
            <v>A</v>
          </cell>
          <cell r="C104">
            <v>1</v>
          </cell>
          <cell r="D104">
            <v>2207</v>
          </cell>
          <cell r="E104" t="str">
            <v xml:space="preserve">CHS Agronegocio - Ind. e Comercio Ltda           </v>
          </cell>
          <cell r="F104">
            <v>0</v>
          </cell>
          <cell r="G104">
            <v>163053</v>
          </cell>
          <cell r="H104">
            <v>163053</v>
          </cell>
          <cell r="I104">
            <v>0</v>
          </cell>
        </row>
        <row r="105">
          <cell r="A105" t="str">
            <v>1.1.2.01.01.0578</v>
          </cell>
          <cell r="B105" t="str">
            <v>A</v>
          </cell>
          <cell r="C105">
            <v>1</v>
          </cell>
          <cell r="D105">
            <v>2224</v>
          </cell>
          <cell r="E105" t="str">
            <v xml:space="preserve">Glencore Serviços S.A                            </v>
          </cell>
          <cell r="F105">
            <v>298847.59000000003</v>
          </cell>
          <cell r="G105">
            <v>387345</v>
          </cell>
          <cell r="H105">
            <v>298847.59000000003</v>
          </cell>
          <cell r="I105">
            <v>387345</v>
          </cell>
        </row>
        <row r="106">
          <cell r="A106" t="str">
            <v>1.1.2.01.01.0579</v>
          </cell>
          <cell r="B106" t="str">
            <v>A</v>
          </cell>
          <cell r="C106">
            <v>1</v>
          </cell>
          <cell r="D106">
            <v>2225</v>
          </cell>
          <cell r="E106" t="str">
            <v xml:space="preserve">Maxtec                                           </v>
          </cell>
          <cell r="F106">
            <v>239.6</v>
          </cell>
          <cell r="G106">
            <v>2145.96</v>
          </cell>
          <cell r="H106">
            <v>2385.56</v>
          </cell>
          <cell r="I106">
            <v>0</v>
          </cell>
        </row>
        <row r="107">
          <cell r="A107" t="str">
            <v>1.1.2.01.01.0581</v>
          </cell>
          <cell r="B107" t="str">
            <v>A</v>
          </cell>
          <cell r="C107">
            <v>1</v>
          </cell>
          <cell r="D107">
            <v>2227</v>
          </cell>
          <cell r="E107" t="str">
            <v xml:space="preserve">Tequimar                                         </v>
          </cell>
          <cell r="F107">
            <v>3072.61</v>
          </cell>
          <cell r="G107">
            <v>3072.61</v>
          </cell>
          <cell r="H107">
            <v>3072.61</v>
          </cell>
          <cell r="I107">
            <v>3072.61</v>
          </cell>
        </row>
        <row r="108">
          <cell r="A108" t="str">
            <v>1.1.2.01.01.0582</v>
          </cell>
          <cell r="B108" t="str">
            <v>A</v>
          </cell>
          <cell r="C108">
            <v>1</v>
          </cell>
          <cell r="D108">
            <v>2228</v>
          </cell>
          <cell r="E108" t="str">
            <v xml:space="preserve">Amaggi &amp; LD Commodities Term. Portuarios         </v>
          </cell>
          <cell r="F108">
            <v>0</v>
          </cell>
          <cell r="G108">
            <v>826846.14</v>
          </cell>
          <cell r="H108">
            <v>460598</v>
          </cell>
          <cell r="I108">
            <v>366248.14</v>
          </cell>
        </row>
        <row r="109">
          <cell r="A109" t="str">
            <v>1.1.2.01.01.0583</v>
          </cell>
          <cell r="B109" t="str">
            <v>A</v>
          </cell>
          <cell r="C109">
            <v>1</v>
          </cell>
          <cell r="D109">
            <v>2231</v>
          </cell>
          <cell r="E109" t="str">
            <v xml:space="preserve">Serveporto Agencia Maritima - Bacarena           </v>
          </cell>
          <cell r="F109">
            <v>165000</v>
          </cell>
          <cell r="G109">
            <v>0</v>
          </cell>
          <cell r="H109">
            <v>0</v>
          </cell>
          <cell r="I109">
            <v>165000</v>
          </cell>
        </row>
        <row r="110">
          <cell r="A110" t="str">
            <v>1.1.2.01.01.0585</v>
          </cell>
          <cell r="B110" t="str">
            <v>A</v>
          </cell>
          <cell r="C110">
            <v>1</v>
          </cell>
          <cell r="D110">
            <v>2234</v>
          </cell>
          <cell r="E110" t="str">
            <v xml:space="preserve">Abengoa Construção Brasil Ltda                   </v>
          </cell>
          <cell r="F110">
            <v>0</v>
          </cell>
          <cell r="G110">
            <v>2</v>
          </cell>
          <cell r="H110">
            <v>2</v>
          </cell>
          <cell r="I110">
            <v>0</v>
          </cell>
        </row>
        <row r="111">
          <cell r="A111" t="str">
            <v>1.1.2.01.01.0587</v>
          </cell>
          <cell r="B111" t="str">
            <v>A</v>
          </cell>
          <cell r="C111">
            <v>1</v>
          </cell>
          <cell r="D111">
            <v>2236</v>
          </cell>
          <cell r="E111" t="str">
            <v xml:space="preserve">Vitória Center Shipping Ltda                     </v>
          </cell>
          <cell r="F111">
            <v>0</v>
          </cell>
          <cell r="G111">
            <v>281.82</v>
          </cell>
          <cell r="H111">
            <v>281.82</v>
          </cell>
          <cell r="I111">
            <v>0</v>
          </cell>
        </row>
        <row r="112">
          <cell r="A112" t="str">
            <v>1.1.2.01.01.0589</v>
          </cell>
          <cell r="B112" t="str">
            <v>A</v>
          </cell>
          <cell r="C112">
            <v>1</v>
          </cell>
          <cell r="D112">
            <v>2244</v>
          </cell>
          <cell r="E112" t="str">
            <v xml:space="preserve">Banco do Brasil                                  </v>
          </cell>
          <cell r="F112">
            <v>288.13</v>
          </cell>
          <cell r="G112">
            <v>0</v>
          </cell>
          <cell r="H112">
            <v>0</v>
          </cell>
          <cell r="I112">
            <v>288.13</v>
          </cell>
        </row>
        <row r="113">
          <cell r="A113" t="str">
            <v>1.1.2.01.01.0598</v>
          </cell>
          <cell r="B113" t="str">
            <v>A</v>
          </cell>
          <cell r="C113">
            <v>1</v>
          </cell>
          <cell r="D113">
            <v>2276</v>
          </cell>
          <cell r="E113" t="str">
            <v xml:space="preserve">Telefônica Brasil S.A.                           </v>
          </cell>
          <cell r="F113">
            <v>3417.62</v>
          </cell>
          <cell r="G113">
            <v>3674.24</v>
          </cell>
          <cell r="H113">
            <v>3349.52</v>
          </cell>
          <cell r="I113">
            <v>3742.34</v>
          </cell>
        </row>
        <row r="114">
          <cell r="A114" t="str">
            <v>1.1.2.01.01.0599</v>
          </cell>
          <cell r="B114" t="str">
            <v>A</v>
          </cell>
          <cell r="C114">
            <v>1</v>
          </cell>
          <cell r="D114">
            <v>2278</v>
          </cell>
          <cell r="E114" t="str">
            <v xml:space="preserve">Wilhelmsen Ships  - São Luís                     </v>
          </cell>
          <cell r="F114">
            <v>91215.1</v>
          </cell>
          <cell r="G114">
            <v>212883.67</v>
          </cell>
          <cell r="H114">
            <v>91215.1</v>
          </cell>
          <cell r="I114">
            <v>212883.67</v>
          </cell>
        </row>
        <row r="115">
          <cell r="A115" t="str">
            <v>1.1.2.01.01.0600</v>
          </cell>
          <cell r="B115" t="str">
            <v>A</v>
          </cell>
          <cell r="C115">
            <v>1</v>
          </cell>
          <cell r="D115">
            <v>2279</v>
          </cell>
          <cell r="E115" t="str">
            <v xml:space="preserve">Agrex do Brasil S.A - Faz. Curitiba              </v>
          </cell>
          <cell r="F115">
            <v>607.5</v>
          </cell>
          <cell r="G115">
            <v>0</v>
          </cell>
          <cell r="H115">
            <v>607.5</v>
          </cell>
          <cell r="I115">
            <v>0</v>
          </cell>
        </row>
        <row r="116">
          <cell r="A116" t="str">
            <v>1.1.2.01.01.0608</v>
          </cell>
          <cell r="B116" t="str">
            <v>A</v>
          </cell>
          <cell r="C116">
            <v>1</v>
          </cell>
          <cell r="D116">
            <v>2292</v>
          </cell>
          <cell r="E116" t="str">
            <v xml:space="preserve">FERTIMPORT S/A - São Luís                        </v>
          </cell>
          <cell r="F116">
            <v>0</v>
          </cell>
          <cell r="G116">
            <v>390696.01</v>
          </cell>
          <cell r="H116">
            <v>218153.45</v>
          </cell>
          <cell r="I116">
            <v>172542.56</v>
          </cell>
        </row>
        <row r="117">
          <cell r="A117" t="str">
            <v>1.1.2.01.01.0610</v>
          </cell>
          <cell r="B117" t="str">
            <v>A</v>
          </cell>
          <cell r="C117">
            <v>1</v>
          </cell>
          <cell r="D117">
            <v>2302</v>
          </cell>
          <cell r="E117" t="str">
            <v xml:space="preserve">G5 Soluções Logística e Transportes              </v>
          </cell>
          <cell r="F117">
            <v>0</v>
          </cell>
          <cell r="G117">
            <v>660.96</v>
          </cell>
          <cell r="H117">
            <v>660.96</v>
          </cell>
          <cell r="I117">
            <v>0</v>
          </cell>
        </row>
        <row r="118">
          <cell r="A118" t="str">
            <v>1.1.2.01.01.0611</v>
          </cell>
          <cell r="B118" t="str">
            <v>A</v>
          </cell>
          <cell r="C118">
            <v>1</v>
          </cell>
          <cell r="D118">
            <v>2307</v>
          </cell>
          <cell r="E118" t="str">
            <v xml:space="preserve">Bunge Alimentos S.A                              </v>
          </cell>
          <cell r="F118">
            <v>68997.61</v>
          </cell>
          <cell r="G118">
            <v>614747.64</v>
          </cell>
          <cell r="H118">
            <v>0</v>
          </cell>
          <cell r="I118">
            <v>683745.25</v>
          </cell>
        </row>
        <row r="119">
          <cell r="A119" t="str">
            <v>1.1.2.01.01.0627</v>
          </cell>
          <cell r="B119" t="str">
            <v>A</v>
          </cell>
          <cell r="C119">
            <v>1</v>
          </cell>
          <cell r="D119">
            <v>2368</v>
          </cell>
          <cell r="E119" t="str">
            <v xml:space="preserve">Glenda de Lourdes F.dos Santos-Me                </v>
          </cell>
          <cell r="F119">
            <v>7662.93</v>
          </cell>
          <cell r="G119">
            <v>2554.31</v>
          </cell>
          <cell r="H119">
            <v>2554.31</v>
          </cell>
          <cell r="I119">
            <v>7662.93</v>
          </cell>
        </row>
        <row r="120">
          <cell r="A120" t="str">
            <v>1.1.2.01.01.0628</v>
          </cell>
          <cell r="B120" t="str">
            <v>A</v>
          </cell>
          <cell r="C120">
            <v>1</v>
          </cell>
          <cell r="D120">
            <v>2369</v>
          </cell>
          <cell r="E120" t="str">
            <v xml:space="preserve">Ribeirão S.A - São Luís                          </v>
          </cell>
          <cell r="F120">
            <v>0</v>
          </cell>
          <cell r="G120">
            <v>38641.26</v>
          </cell>
          <cell r="H120">
            <v>38641.26</v>
          </cell>
          <cell r="I120">
            <v>0</v>
          </cell>
        </row>
        <row r="121">
          <cell r="A121" t="str">
            <v>1.1.2.01.01.0632</v>
          </cell>
          <cell r="B121" t="str">
            <v>A</v>
          </cell>
          <cell r="C121">
            <v>1</v>
          </cell>
          <cell r="D121">
            <v>2378</v>
          </cell>
          <cell r="E121" t="str">
            <v xml:space="preserve">Temape - Terminais Marítimos Pernambuco          </v>
          </cell>
          <cell r="F121">
            <v>9135.91</v>
          </cell>
          <cell r="G121">
            <v>17527.22</v>
          </cell>
          <cell r="H121">
            <v>22646.47</v>
          </cell>
          <cell r="I121">
            <v>4016.66</v>
          </cell>
        </row>
        <row r="122">
          <cell r="A122" t="str">
            <v>1.1.2.01.01.0633</v>
          </cell>
          <cell r="B122" t="str">
            <v>A</v>
          </cell>
          <cell r="C122">
            <v>1</v>
          </cell>
          <cell r="D122">
            <v>2379</v>
          </cell>
          <cell r="E122" t="str">
            <v xml:space="preserve">SP Ind. e Dist. de Petróleo Ltda                 </v>
          </cell>
          <cell r="F122">
            <v>61550.59</v>
          </cell>
          <cell r="G122">
            <v>65452.49</v>
          </cell>
          <cell r="H122">
            <v>99606.080000000002</v>
          </cell>
          <cell r="I122">
            <v>27397</v>
          </cell>
        </row>
        <row r="123">
          <cell r="A123" t="str">
            <v>1.1.2.01.01.0634</v>
          </cell>
          <cell r="B123" t="str">
            <v>A</v>
          </cell>
          <cell r="C123">
            <v>1</v>
          </cell>
          <cell r="D123">
            <v>2380</v>
          </cell>
          <cell r="E123" t="str">
            <v xml:space="preserve">Distribuidora Tabocão Ltda - SLZ                 </v>
          </cell>
          <cell r="F123">
            <v>1576.08</v>
          </cell>
          <cell r="G123">
            <v>518.99</v>
          </cell>
          <cell r="H123">
            <v>1576.08</v>
          </cell>
          <cell r="I123">
            <v>518.99</v>
          </cell>
        </row>
        <row r="124">
          <cell r="A124" t="str">
            <v>1.1.2.01.01.0635</v>
          </cell>
          <cell r="B124" t="str">
            <v>A</v>
          </cell>
          <cell r="C124">
            <v>1</v>
          </cell>
          <cell r="D124">
            <v>2381</v>
          </cell>
          <cell r="E124" t="str">
            <v xml:space="preserve">Dislub Combustíveis Ltda                         </v>
          </cell>
          <cell r="F124">
            <v>8094.58</v>
          </cell>
          <cell r="G124">
            <v>14645.28</v>
          </cell>
          <cell r="H124">
            <v>18919.060000000001</v>
          </cell>
          <cell r="I124">
            <v>3820.8</v>
          </cell>
        </row>
        <row r="125">
          <cell r="A125" t="str">
            <v>1.1.2.01.01.0643</v>
          </cell>
          <cell r="B125" t="str">
            <v>A</v>
          </cell>
          <cell r="C125">
            <v>1</v>
          </cell>
          <cell r="D125">
            <v>2405</v>
          </cell>
          <cell r="E125" t="str">
            <v xml:space="preserve">Agrex do Brasil - Com. Porto Nacional            </v>
          </cell>
          <cell r="F125">
            <v>1094.83</v>
          </cell>
          <cell r="G125">
            <v>0</v>
          </cell>
          <cell r="H125">
            <v>1094.83</v>
          </cell>
          <cell r="I125">
            <v>0</v>
          </cell>
        </row>
        <row r="126">
          <cell r="A126" t="str">
            <v>1.1.2.01.01.0657</v>
          </cell>
          <cell r="B126" t="str">
            <v>A</v>
          </cell>
          <cell r="C126">
            <v>1</v>
          </cell>
          <cell r="D126">
            <v>2441</v>
          </cell>
          <cell r="E126" t="str">
            <v xml:space="preserve">Setta Combustíveis S/A                           </v>
          </cell>
          <cell r="F126">
            <v>4257.6400000000003</v>
          </cell>
          <cell r="G126">
            <v>9681.0400000000009</v>
          </cell>
          <cell r="H126">
            <v>11750.21</v>
          </cell>
          <cell r="I126">
            <v>2188.4699999999998</v>
          </cell>
        </row>
        <row r="127">
          <cell r="A127" t="str">
            <v>1.1.2.01.01.0668</v>
          </cell>
          <cell r="B127" t="str">
            <v>A</v>
          </cell>
          <cell r="C127">
            <v>1</v>
          </cell>
          <cell r="D127">
            <v>2499</v>
          </cell>
          <cell r="E127" t="str">
            <v xml:space="preserve">Agrex do Brasil - Araguacema/TO                  </v>
          </cell>
          <cell r="F127">
            <v>766.08</v>
          </cell>
          <cell r="G127">
            <v>0</v>
          </cell>
          <cell r="H127">
            <v>766.08</v>
          </cell>
          <cell r="I127">
            <v>0</v>
          </cell>
        </row>
        <row r="128">
          <cell r="A128" t="str">
            <v>1.1.2.01.01.0672</v>
          </cell>
          <cell r="B128" t="str">
            <v>A</v>
          </cell>
          <cell r="C128">
            <v>1</v>
          </cell>
          <cell r="D128">
            <v>2519</v>
          </cell>
          <cell r="E128" t="str">
            <v xml:space="preserve">Green Distribuidora de Petroleo Ltda             </v>
          </cell>
          <cell r="F128">
            <v>822.04</v>
          </cell>
          <cell r="G128">
            <v>1242.28</v>
          </cell>
          <cell r="H128">
            <v>1242.28</v>
          </cell>
          <cell r="I128">
            <v>822.04</v>
          </cell>
        </row>
        <row r="129">
          <cell r="A129" t="str">
            <v>1.1.2.01.01.0682</v>
          </cell>
          <cell r="B129" t="str">
            <v>A</v>
          </cell>
          <cell r="C129">
            <v>1</v>
          </cell>
          <cell r="D129">
            <v>2585</v>
          </cell>
          <cell r="E129" t="str">
            <v xml:space="preserve">VLI Multimodal                                   </v>
          </cell>
          <cell r="F129">
            <v>1297754.17</v>
          </cell>
          <cell r="G129">
            <v>1093003.1000000001</v>
          </cell>
          <cell r="H129">
            <v>1298904.22</v>
          </cell>
          <cell r="I129">
            <v>1091853.05</v>
          </cell>
        </row>
        <row r="130">
          <cell r="A130" t="str">
            <v>1.1.2.01.01.0685</v>
          </cell>
          <cell r="B130" t="str">
            <v>A</v>
          </cell>
          <cell r="C130">
            <v>1</v>
          </cell>
          <cell r="D130">
            <v>2622</v>
          </cell>
          <cell r="E130" t="str">
            <v xml:space="preserve">Big Pernil Lanches Ltda                          </v>
          </cell>
          <cell r="F130">
            <v>5980</v>
          </cell>
          <cell r="G130">
            <v>0</v>
          </cell>
          <cell r="H130">
            <v>5980</v>
          </cell>
          <cell r="I130">
            <v>0</v>
          </cell>
        </row>
        <row r="131">
          <cell r="A131" t="str">
            <v>1.1.2.01.01.0690</v>
          </cell>
          <cell r="B131" t="str">
            <v>A</v>
          </cell>
          <cell r="C131">
            <v>1</v>
          </cell>
          <cell r="D131">
            <v>2656</v>
          </cell>
          <cell r="E131" t="str">
            <v xml:space="preserve">São Paulo Três Locação de Torres                 </v>
          </cell>
          <cell r="F131">
            <v>5511.27</v>
          </cell>
          <cell r="G131">
            <v>5511.27</v>
          </cell>
          <cell r="H131">
            <v>5511.27</v>
          </cell>
          <cell r="I131">
            <v>5511.27</v>
          </cell>
        </row>
        <row r="132">
          <cell r="A132" t="str">
            <v>1.1.2.01.01.0696</v>
          </cell>
          <cell r="B132" t="str">
            <v>A</v>
          </cell>
          <cell r="C132">
            <v>1</v>
          </cell>
          <cell r="D132">
            <v>2673</v>
          </cell>
          <cell r="E132" t="str">
            <v xml:space="preserve">Transrio MTZ                                     </v>
          </cell>
          <cell r="F132">
            <v>2020.7</v>
          </cell>
          <cell r="G132">
            <v>2020.7</v>
          </cell>
          <cell r="H132">
            <v>2020.7</v>
          </cell>
          <cell r="I132">
            <v>2020.7</v>
          </cell>
        </row>
        <row r="133">
          <cell r="A133" t="str">
            <v>1.1.2.01.01.0697</v>
          </cell>
          <cell r="B133" t="str">
            <v>A</v>
          </cell>
          <cell r="C133">
            <v>1</v>
          </cell>
          <cell r="D133">
            <v>2674</v>
          </cell>
          <cell r="E133" t="str">
            <v xml:space="preserve">GDX Log Transportes                              </v>
          </cell>
          <cell r="F133">
            <v>998.3</v>
          </cell>
          <cell r="G133">
            <v>937.82</v>
          </cell>
          <cell r="H133">
            <v>1936.12</v>
          </cell>
          <cell r="I133">
            <v>0</v>
          </cell>
        </row>
        <row r="134">
          <cell r="A134" t="str">
            <v>1.1.2.01.01.0703</v>
          </cell>
          <cell r="B134" t="str">
            <v>A</v>
          </cell>
          <cell r="C134">
            <v>1</v>
          </cell>
          <cell r="D134">
            <v>2716</v>
          </cell>
          <cell r="E134" t="str">
            <v xml:space="preserve">Copersucar S.A.                                  </v>
          </cell>
          <cell r="F134">
            <v>61.62</v>
          </cell>
          <cell r="G134">
            <v>2886.3</v>
          </cell>
          <cell r="H134">
            <v>2889.5</v>
          </cell>
          <cell r="I134">
            <v>58.42</v>
          </cell>
        </row>
        <row r="135">
          <cell r="A135" t="str">
            <v>1.1.2.01.01.0704</v>
          </cell>
          <cell r="B135" t="str">
            <v>A</v>
          </cell>
          <cell r="C135">
            <v>1</v>
          </cell>
          <cell r="D135">
            <v>2724</v>
          </cell>
          <cell r="E135" t="str">
            <v xml:space="preserve">Pedro Yan Sá Pinto Alimentos -Me                 </v>
          </cell>
          <cell r="F135">
            <v>1684.33</v>
          </cell>
          <cell r="G135">
            <v>3548.89</v>
          </cell>
          <cell r="H135">
            <v>3548.89</v>
          </cell>
          <cell r="I135">
            <v>1684.33</v>
          </cell>
        </row>
        <row r="136">
          <cell r="A136" t="str">
            <v>1.1.2.01.01.0706</v>
          </cell>
          <cell r="B136" t="str">
            <v>A</v>
          </cell>
          <cell r="C136">
            <v>1</v>
          </cell>
          <cell r="D136">
            <v>2726</v>
          </cell>
          <cell r="E136" t="str">
            <v xml:space="preserve">Gavilon do Brasil                                </v>
          </cell>
          <cell r="F136">
            <v>74584.09</v>
          </cell>
          <cell r="G136">
            <v>65610</v>
          </cell>
          <cell r="H136">
            <v>115894.09</v>
          </cell>
          <cell r="I136">
            <v>24300</v>
          </cell>
        </row>
        <row r="137">
          <cell r="A137" t="str">
            <v>1.1.2.01.01.0707</v>
          </cell>
          <cell r="B137" t="str">
            <v>A</v>
          </cell>
          <cell r="C137">
            <v>1</v>
          </cell>
          <cell r="D137">
            <v>2738</v>
          </cell>
          <cell r="E137" t="str">
            <v xml:space="preserve">GAC Logística do Brasil Ltda                     </v>
          </cell>
          <cell r="F137">
            <v>87432.45</v>
          </cell>
          <cell r="G137">
            <v>79601.87</v>
          </cell>
          <cell r="H137">
            <v>167034.32</v>
          </cell>
          <cell r="I137">
            <v>0</v>
          </cell>
        </row>
        <row r="138">
          <cell r="A138" t="str">
            <v>1.1.2.01.01.0708</v>
          </cell>
          <cell r="B138" t="str">
            <v>A</v>
          </cell>
          <cell r="C138">
            <v>1</v>
          </cell>
          <cell r="D138">
            <v>2754</v>
          </cell>
          <cell r="E138" t="str">
            <v xml:space="preserve">Federal Distribuidora de Petróleo Ltda           </v>
          </cell>
          <cell r="F138">
            <v>3626.14</v>
          </cell>
          <cell r="G138">
            <v>7031.71</v>
          </cell>
          <cell r="H138">
            <v>8405.67</v>
          </cell>
          <cell r="I138">
            <v>2252.1799999999998</v>
          </cell>
        </row>
        <row r="139">
          <cell r="A139" t="str">
            <v>1.1.2.01.01.0712</v>
          </cell>
          <cell r="B139" t="str">
            <v>A</v>
          </cell>
          <cell r="C139">
            <v>1</v>
          </cell>
          <cell r="D139">
            <v>2782</v>
          </cell>
          <cell r="E139" t="str">
            <v xml:space="preserve">Novaagri Infraestrutura de Armazenagem           </v>
          </cell>
          <cell r="F139">
            <v>0</v>
          </cell>
          <cell r="G139">
            <v>161935.20000000001</v>
          </cell>
          <cell r="H139">
            <v>161935.20000000001</v>
          </cell>
          <cell r="I139">
            <v>0</v>
          </cell>
        </row>
        <row r="140">
          <cell r="A140" t="str">
            <v>1.1.2.01.01.0716</v>
          </cell>
          <cell r="B140" t="str">
            <v>A</v>
          </cell>
          <cell r="C140">
            <v>1</v>
          </cell>
          <cell r="D140">
            <v>2791</v>
          </cell>
          <cell r="E140" t="str">
            <v xml:space="preserve">Tequimar-Filial                                  </v>
          </cell>
          <cell r="F140">
            <v>236760.54</v>
          </cell>
          <cell r="G140">
            <v>230603.94</v>
          </cell>
          <cell r="H140">
            <v>315338.09999999998</v>
          </cell>
          <cell r="I140">
            <v>152026.38</v>
          </cell>
        </row>
        <row r="141">
          <cell r="A141" t="str">
            <v>1.1.2.01.01.0717</v>
          </cell>
          <cell r="B141" t="str">
            <v>A</v>
          </cell>
          <cell r="C141">
            <v>1</v>
          </cell>
          <cell r="D141">
            <v>2795</v>
          </cell>
          <cell r="E141" t="str">
            <v xml:space="preserve">VLI Multimodal S/A - Itaquí                      </v>
          </cell>
          <cell r="F141">
            <v>1150.05</v>
          </cell>
          <cell r="G141">
            <v>0</v>
          </cell>
          <cell r="H141">
            <v>0</v>
          </cell>
          <cell r="I141">
            <v>1150.05</v>
          </cell>
        </row>
        <row r="142">
          <cell r="A142" t="str">
            <v>1.1.2.01.01.0719</v>
          </cell>
          <cell r="B142" t="str">
            <v>A</v>
          </cell>
          <cell r="C142">
            <v>1</v>
          </cell>
          <cell r="D142">
            <v>2803</v>
          </cell>
          <cell r="E142" t="str">
            <v xml:space="preserve">Agrex do Brasil S/A - Faz. União                 </v>
          </cell>
          <cell r="F142">
            <v>291.60000000000002</v>
          </cell>
          <cell r="G142">
            <v>0</v>
          </cell>
          <cell r="H142">
            <v>291.60000000000002</v>
          </cell>
          <cell r="I142">
            <v>0</v>
          </cell>
        </row>
        <row r="143">
          <cell r="A143" t="str">
            <v>1.1.2.01.01.0727</v>
          </cell>
          <cell r="B143" t="str">
            <v>A</v>
          </cell>
          <cell r="C143">
            <v>1</v>
          </cell>
          <cell r="D143">
            <v>2846</v>
          </cell>
          <cell r="E143" t="str">
            <v xml:space="preserve">Machado Transportadora e Logistica               </v>
          </cell>
          <cell r="F143">
            <v>786.17</v>
          </cell>
          <cell r="G143">
            <v>1058.22</v>
          </cell>
          <cell r="H143">
            <v>982.01</v>
          </cell>
          <cell r="I143">
            <v>862.38</v>
          </cell>
        </row>
        <row r="144">
          <cell r="A144" t="str">
            <v>1.1.2.01.01.0728</v>
          </cell>
          <cell r="B144" t="str">
            <v>A</v>
          </cell>
          <cell r="C144">
            <v>1</v>
          </cell>
          <cell r="D144">
            <v>2848</v>
          </cell>
          <cell r="E144" t="str">
            <v xml:space="preserve">COFCO Brasil S.A                                 </v>
          </cell>
          <cell r="F144">
            <v>659.4</v>
          </cell>
          <cell r="G144">
            <v>0</v>
          </cell>
          <cell r="H144">
            <v>0</v>
          </cell>
          <cell r="I144">
            <v>659.4</v>
          </cell>
        </row>
        <row r="145">
          <cell r="A145" t="str">
            <v>1.1.2.01.01.0731</v>
          </cell>
          <cell r="B145" t="str">
            <v>A</v>
          </cell>
          <cell r="C145">
            <v>1</v>
          </cell>
          <cell r="D145">
            <v>2874</v>
          </cell>
          <cell r="E145" t="str">
            <v xml:space="preserve">FAN - Distribuidora de Petróleo Ltda             </v>
          </cell>
          <cell r="F145">
            <v>1343.93</v>
          </cell>
          <cell r="G145">
            <v>4591.58</v>
          </cell>
          <cell r="H145">
            <v>3345.52</v>
          </cell>
          <cell r="I145">
            <v>2589.9899999999998</v>
          </cell>
        </row>
        <row r="146">
          <cell r="A146" t="str">
            <v>1.1.2.01.01.0738</v>
          </cell>
          <cell r="B146" t="str">
            <v>A</v>
          </cell>
          <cell r="C146">
            <v>1</v>
          </cell>
          <cell r="D146">
            <v>2903</v>
          </cell>
          <cell r="E146" t="str">
            <v xml:space="preserve">Rip Serviços Ind. Ltda                           </v>
          </cell>
          <cell r="F146">
            <v>768.3</v>
          </cell>
          <cell r="G146">
            <v>0</v>
          </cell>
          <cell r="H146">
            <v>768.3</v>
          </cell>
          <cell r="I146">
            <v>0</v>
          </cell>
        </row>
        <row r="147">
          <cell r="A147" t="str">
            <v>1.1.2.01.01.0739</v>
          </cell>
          <cell r="B147" t="str">
            <v>A</v>
          </cell>
          <cell r="C147">
            <v>1</v>
          </cell>
          <cell r="D147">
            <v>2916</v>
          </cell>
          <cell r="E147" t="str">
            <v xml:space="preserve">Aquiles Silva Junior - Me                        </v>
          </cell>
          <cell r="F147">
            <v>644.70000000000005</v>
          </cell>
          <cell r="G147">
            <v>0</v>
          </cell>
          <cell r="H147">
            <v>644.70000000000005</v>
          </cell>
          <cell r="I147">
            <v>0</v>
          </cell>
        </row>
        <row r="148">
          <cell r="A148" t="str">
            <v>1.1.2.01.01.0745</v>
          </cell>
          <cell r="B148" t="str">
            <v>A</v>
          </cell>
          <cell r="C148">
            <v>1</v>
          </cell>
          <cell r="D148">
            <v>2948</v>
          </cell>
          <cell r="E148" t="str">
            <v xml:space="preserve">Mosaic Fertilizantes - Rondonópolis              </v>
          </cell>
          <cell r="F148">
            <v>40230.06</v>
          </cell>
          <cell r="G148">
            <v>0</v>
          </cell>
          <cell r="H148">
            <v>40230.06</v>
          </cell>
          <cell r="I148">
            <v>0</v>
          </cell>
        </row>
        <row r="149">
          <cell r="A149" t="str">
            <v>1.1.2.01.01.0751</v>
          </cell>
          <cell r="B149" t="str">
            <v>A</v>
          </cell>
          <cell r="C149">
            <v>1</v>
          </cell>
          <cell r="D149">
            <v>2962</v>
          </cell>
          <cell r="E149" t="str">
            <v xml:space="preserve">João Paulo de Aquino Rocha                       </v>
          </cell>
          <cell r="F149">
            <v>2974</v>
          </cell>
          <cell r="G149">
            <v>0</v>
          </cell>
          <cell r="H149">
            <v>0</v>
          </cell>
          <cell r="I149">
            <v>2974</v>
          </cell>
        </row>
        <row r="150">
          <cell r="A150" t="str">
            <v>1.1.2.01.01.0753</v>
          </cell>
          <cell r="B150" t="str">
            <v>A</v>
          </cell>
          <cell r="C150">
            <v>1</v>
          </cell>
          <cell r="D150">
            <v>2970</v>
          </cell>
          <cell r="E150" t="str">
            <v xml:space="preserve">Lachmann Agência Marítima Ltda                   </v>
          </cell>
          <cell r="F150">
            <v>0</v>
          </cell>
          <cell r="G150">
            <v>3580.39</v>
          </cell>
          <cell r="H150">
            <v>0</v>
          </cell>
          <cell r="I150">
            <v>3580.39</v>
          </cell>
        </row>
        <row r="151">
          <cell r="A151" t="str">
            <v>1.1.2.01.01.0759</v>
          </cell>
          <cell r="B151" t="str">
            <v>A</v>
          </cell>
          <cell r="C151">
            <v>1</v>
          </cell>
          <cell r="D151">
            <v>3793</v>
          </cell>
          <cell r="E151" t="str">
            <v xml:space="preserve">Galvani Industria, Comercio e Serviços           </v>
          </cell>
          <cell r="F151">
            <v>15922.24</v>
          </cell>
          <cell r="G151">
            <v>418.19</v>
          </cell>
          <cell r="H151">
            <v>16340.43</v>
          </cell>
          <cell r="I151">
            <v>0</v>
          </cell>
        </row>
        <row r="152">
          <cell r="A152" t="str">
            <v>1.1.2.01.01.0761</v>
          </cell>
          <cell r="B152" t="str">
            <v>A</v>
          </cell>
          <cell r="C152">
            <v>1</v>
          </cell>
          <cell r="D152">
            <v>3795</v>
          </cell>
          <cell r="E152" t="str">
            <v xml:space="preserve">Connection Transportes                           </v>
          </cell>
          <cell r="F152">
            <v>93.94</v>
          </cell>
          <cell r="G152">
            <v>0</v>
          </cell>
          <cell r="H152">
            <v>0</v>
          </cell>
          <cell r="I152">
            <v>93.94</v>
          </cell>
        </row>
        <row r="153">
          <cell r="A153" t="str">
            <v>1.1.2.01.01.0762</v>
          </cell>
          <cell r="B153" t="str">
            <v>A</v>
          </cell>
          <cell r="C153">
            <v>1</v>
          </cell>
          <cell r="D153">
            <v>3796</v>
          </cell>
          <cell r="E153" t="str">
            <v xml:space="preserve">D &amp; L Logistica                                  </v>
          </cell>
          <cell r="F153">
            <v>46.97</v>
          </cell>
          <cell r="G153">
            <v>0</v>
          </cell>
          <cell r="H153">
            <v>0</v>
          </cell>
          <cell r="I153">
            <v>46.97</v>
          </cell>
        </row>
        <row r="154">
          <cell r="A154" t="str">
            <v>1.1.2.01.01.0764</v>
          </cell>
          <cell r="B154" t="str">
            <v>A</v>
          </cell>
          <cell r="C154">
            <v>1</v>
          </cell>
          <cell r="D154">
            <v>3798</v>
          </cell>
          <cell r="E154" t="str">
            <v xml:space="preserve">Maria Alice Mendes                               </v>
          </cell>
          <cell r="F154">
            <v>672</v>
          </cell>
          <cell r="G154">
            <v>1485.48</v>
          </cell>
          <cell r="H154">
            <v>672</v>
          </cell>
          <cell r="I154">
            <v>1485.48</v>
          </cell>
        </row>
        <row r="155">
          <cell r="A155" t="str">
            <v>1.1.2.01.01.0769</v>
          </cell>
          <cell r="B155" t="str">
            <v>A</v>
          </cell>
          <cell r="C155">
            <v>1</v>
          </cell>
          <cell r="D155">
            <v>3808</v>
          </cell>
          <cell r="E155" t="str">
            <v xml:space="preserve">Inport - Despachos Aduaneiro Ltda                </v>
          </cell>
          <cell r="F155">
            <v>0</v>
          </cell>
          <cell r="G155">
            <v>46.97</v>
          </cell>
          <cell r="H155">
            <v>0</v>
          </cell>
          <cell r="I155">
            <v>46.97</v>
          </cell>
        </row>
        <row r="156">
          <cell r="A156" t="str">
            <v>1.1.2.01.01.0770</v>
          </cell>
          <cell r="B156" t="str">
            <v>A</v>
          </cell>
          <cell r="C156">
            <v>1</v>
          </cell>
          <cell r="D156">
            <v>3813</v>
          </cell>
          <cell r="E156" t="str">
            <v xml:space="preserve">Jatobeton Engenharia Ltda                        </v>
          </cell>
          <cell r="F156">
            <v>0</v>
          </cell>
          <cell r="G156">
            <v>78.75</v>
          </cell>
          <cell r="H156">
            <v>78.75</v>
          </cell>
          <cell r="I156">
            <v>0</v>
          </cell>
        </row>
        <row r="157">
          <cell r="A157" t="str">
            <v>1.1.2.01.01.0772</v>
          </cell>
          <cell r="B157" t="str">
            <v>A</v>
          </cell>
          <cell r="C157">
            <v>1</v>
          </cell>
          <cell r="D157">
            <v>3820</v>
          </cell>
          <cell r="E157" t="str">
            <v xml:space="preserve">Gomes Sodre Engenharia Ltda                      </v>
          </cell>
          <cell r="F157">
            <v>0</v>
          </cell>
          <cell r="G157">
            <v>78.75</v>
          </cell>
          <cell r="H157">
            <v>78.75</v>
          </cell>
          <cell r="I157">
            <v>0</v>
          </cell>
        </row>
        <row r="158">
          <cell r="A158" t="str">
            <v>1.1.2.01.02</v>
          </cell>
          <cell r="B158" t="str">
            <v>S</v>
          </cell>
          <cell r="C158">
            <v>1</v>
          </cell>
          <cell r="D158">
            <v>1514</v>
          </cell>
          <cell r="E158" t="str">
            <v xml:space="preserve">Recebimentos à Confirmar/Compensar               </v>
          </cell>
          <cell r="F158">
            <v>485566.66</v>
          </cell>
          <cell r="G158">
            <v>7123741.4699999997</v>
          </cell>
          <cell r="H158">
            <v>7609308.1299999999</v>
          </cell>
          <cell r="I158">
            <v>0</v>
          </cell>
        </row>
        <row r="159">
          <cell r="A159" t="str">
            <v>1.1.2.01.02.0002</v>
          </cell>
          <cell r="B159" t="str">
            <v>A</v>
          </cell>
          <cell r="C159">
            <v>1</v>
          </cell>
          <cell r="D159">
            <v>1525</v>
          </cell>
          <cell r="E159" t="str">
            <v xml:space="preserve">Cobrança à Compensar - Banco do Brasil           </v>
          </cell>
          <cell r="F159">
            <v>485566.66</v>
          </cell>
          <cell r="G159">
            <v>7123741.4699999997</v>
          </cell>
          <cell r="H159">
            <v>7609308.1299999999</v>
          </cell>
          <cell r="I159">
            <v>0</v>
          </cell>
        </row>
        <row r="160">
          <cell r="A160" t="str">
            <v>1.1.3</v>
          </cell>
          <cell r="B160" t="str">
            <v>S</v>
          </cell>
          <cell r="C160">
            <v>1</v>
          </cell>
          <cell r="D160">
            <v>234</v>
          </cell>
          <cell r="E160" t="str">
            <v xml:space="preserve">Almoxarifado                                     </v>
          </cell>
          <cell r="F160">
            <v>148980.04</v>
          </cell>
          <cell r="G160">
            <v>15772.99</v>
          </cell>
          <cell r="H160">
            <v>18746.490000000002</v>
          </cell>
          <cell r="I160">
            <v>146006.54</v>
          </cell>
        </row>
        <row r="161">
          <cell r="A161" t="str">
            <v>1.1.3.01</v>
          </cell>
          <cell r="B161" t="str">
            <v>A</v>
          </cell>
          <cell r="C161">
            <v>1</v>
          </cell>
          <cell r="D161">
            <v>235</v>
          </cell>
          <cell r="E161" t="str">
            <v xml:space="preserve">Material de Consumo                              </v>
          </cell>
          <cell r="F161">
            <v>148980.04</v>
          </cell>
          <cell r="G161">
            <v>15772.99</v>
          </cell>
          <cell r="H161">
            <v>18746.490000000002</v>
          </cell>
          <cell r="I161">
            <v>146006.54</v>
          </cell>
        </row>
        <row r="162">
          <cell r="A162" t="str">
            <v>1.1.4</v>
          </cell>
          <cell r="B162" t="str">
            <v>S</v>
          </cell>
          <cell r="C162">
            <v>1</v>
          </cell>
          <cell r="D162">
            <v>236</v>
          </cell>
          <cell r="E162" t="str">
            <v xml:space="preserve">Outros Créditos                                  </v>
          </cell>
          <cell r="F162">
            <v>4647844.8499999996</v>
          </cell>
          <cell r="G162">
            <v>1106826.3</v>
          </cell>
          <cell r="H162">
            <v>2350211.4900000002</v>
          </cell>
          <cell r="I162">
            <v>3404459.66</v>
          </cell>
        </row>
        <row r="163">
          <cell r="A163" t="str">
            <v>1.1.4.01</v>
          </cell>
          <cell r="B163" t="str">
            <v>S</v>
          </cell>
          <cell r="C163">
            <v>1</v>
          </cell>
          <cell r="D163">
            <v>237</v>
          </cell>
          <cell r="E163" t="str">
            <v xml:space="preserve">Adiantamentos Concedidos                         </v>
          </cell>
          <cell r="F163">
            <v>1419118.53</v>
          </cell>
          <cell r="G163">
            <v>1033015.17</v>
          </cell>
          <cell r="H163">
            <v>2286840.9900000002</v>
          </cell>
          <cell r="I163">
            <v>165292.71</v>
          </cell>
        </row>
        <row r="164">
          <cell r="A164" t="str">
            <v>1.1.4.01.01</v>
          </cell>
          <cell r="B164" t="str">
            <v>A</v>
          </cell>
          <cell r="C164">
            <v>1</v>
          </cell>
          <cell r="D164">
            <v>238</v>
          </cell>
          <cell r="E164" t="str">
            <v xml:space="preserve">Adiantamentos a Empregados                       </v>
          </cell>
          <cell r="F164">
            <v>0</v>
          </cell>
          <cell r="G164">
            <v>839436.37</v>
          </cell>
          <cell r="H164">
            <v>839436.37</v>
          </cell>
          <cell r="I164">
            <v>0</v>
          </cell>
        </row>
        <row r="165">
          <cell r="A165" t="str">
            <v>1.1.4.01.02</v>
          </cell>
          <cell r="B165" t="str">
            <v>A</v>
          </cell>
          <cell r="C165">
            <v>1</v>
          </cell>
          <cell r="D165">
            <v>239</v>
          </cell>
          <cell r="E165" t="str">
            <v xml:space="preserve">Adiantamentos de Férias                          </v>
          </cell>
          <cell r="F165">
            <v>123723.28</v>
          </cell>
          <cell r="G165">
            <v>184132.8</v>
          </cell>
          <cell r="H165">
            <v>148749.23000000001</v>
          </cell>
          <cell r="I165">
            <v>159106.85</v>
          </cell>
        </row>
        <row r="166">
          <cell r="A166" t="str">
            <v>1.1.4.01.03</v>
          </cell>
          <cell r="B166" t="str">
            <v>A</v>
          </cell>
          <cell r="C166">
            <v>1</v>
          </cell>
          <cell r="D166">
            <v>240</v>
          </cell>
          <cell r="E166" t="str">
            <v xml:space="preserve">Adiantamentos de 13º Salários                    </v>
          </cell>
          <cell r="F166">
            <v>1151166.47</v>
          </cell>
          <cell r="G166">
            <v>0</v>
          </cell>
          <cell r="H166">
            <v>1151166.47</v>
          </cell>
          <cell r="I166">
            <v>0</v>
          </cell>
        </row>
        <row r="167">
          <cell r="A167" t="str">
            <v>1.1.4.01.04</v>
          </cell>
          <cell r="B167" t="str">
            <v>A</v>
          </cell>
          <cell r="C167">
            <v>1</v>
          </cell>
          <cell r="D167">
            <v>241</v>
          </cell>
          <cell r="E167" t="str">
            <v xml:space="preserve">Adiantamentos para Despesas                      </v>
          </cell>
          <cell r="F167">
            <v>0</v>
          </cell>
          <cell r="G167">
            <v>3260.14</v>
          </cell>
          <cell r="H167">
            <v>3260.14</v>
          </cell>
          <cell r="I167">
            <v>0</v>
          </cell>
        </row>
        <row r="168">
          <cell r="A168" t="str">
            <v>1.1.4.01.07</v>
          </cell>
          <cell r="B168" t="str">
            <v>A</v>
          </cell>
          <cell r="C168">
            <v>1</v>
          </cell>
          <cell r="D168">
            <v>2452</v>
          </cell>
          <cell r="E168" t="str">
            <v xml:space="preserve">Adiantamento de Férias Próximo mês               </v>
          </cell>
          <cell r="F168">
            <v>54010.7</v>
          </cell>
          <cell r="G168">
            <v>6185.86</v>
          </cell>
          <cell r="H168">
            <v>54010.7</v>
          </cell>
          <cell r="I168">
            <v>6185.86</v>
          </cell>
        </row>
        <row r="169">
          <cell r="A169" t="str">
            <v>1.1.4.01.08</v>
          </cell>
          <cell r="B169" t="str">
            <v>A</v>
          </cell>
          <cell r="C169">
            <v>1</v>
          </cell>
          <cell r="D169">
            <v>2757</v>
          </cell>
          <cell r="E169" t="str">
            <v xml:space="preserve">FGTS s/ Adiantamento de 13º Salários             </v>
          </cell>
          <cell r="F169">
            <v>90218.08</v>
          </cell>
          <cell r="G169">
            <v>0</v>
          </cell>
          <cell r="H169">
            <v>90218.08</v>
          </cell>
          <cell r="I169">
            <v>0</v>
          </cell>
        </row>
        <row r="170">
          <cell r="A170" t="str">
            <v>1.1.4.03</v>
          </cell>
          <cell r="B170" t="str">
            <v>S</v>
          </cell>
          <cell r="C170">
            <v>1</v>
          </cell>
          <cell r="D170">
            <v>247</v>
          </cell>
          <cell r="E170" t="str">
            <v xml:space="preserve">Outros Valores a Receber                         </v>
          </cell>
          <cell r="F170">
            <v>3228726.32</v>
          </cell>
          <cell r="G170">
            <v>73811.13</v>
          </cell>
          <cell r="H170">
            <v>63370.5</v>
          </cell>
          <cell r="I170">
            <v>3239166.95</v>
          </cell>
        </row>
        <row r="171">
          <cell r="A171" t="str">
            <v>1.1.4.03.01</v>
          </cell>
          <cell r="B171" t="str">
            <v>A</v>
          </cell>
          <cell r="C171">
            <v>1</v>
          </cell>
          <cell r="D171">
            <v>248</v>
          </cell>
          <cell r="E171" t="str">
            <v xml:space="preserve">Depósitos Recursais e Judiciais                  </v>
          </cell>
          <cell r="F171">
            <v>3094421.16</v>
          </cell>
          <cell r="G171">
            <v>9513.16</v>
          </cell>
          <cell r="H171">
            <v>0</v>
          </cell>
          <cell r="I171">
            <v>3103934.32</v>
          </cell>
        </row>
        <row r="172">
          <cell r="A172" t="str">
            <v>1.1.4.03.08</v>
          </cell>
          <cell r="B172" t="str">
            <v>A</v>
          </cell>
          <cell r="C172">
            <v>1</v>
          </cell>
          <cell r="D172">
            <v>1834</v>
          </cell>
          <cell r="E172" t="str">
            <v xml:space="preserve">Caução DNIT                                      </v>
          </cell>
          <cell r="F172">
            <v>2250</v>
          </cell>
          <cell r="G172">
            <v>0</v>
          </cell>
          <cell r="H172">
            <v>0</v>
          </cell>
          <cell r="I172">
            <v>2250</v>
          </cell>
        </row>
        <row r="173">
          <cell r="A173" t="str">
            <v>1.1.4.03.09</v>
          </cell>
          <cell r="B173" t="str">
            <v>A</v>
          </cell>
          <cell r="C173">
            <v>1</v>
          </cell>
          <cell r="D173">
            <v>1927</v>
          </cell>
          <cell r="E173" t="str">
            <v xml:space="preserve">Outros Valores a Recuperar                       </v>
          </cell>
          <cell r="F173">
            <v>11.44</v>
          </cell>
          <cell r="G173">
            <v>0</v>
          </cell>
          <cell r="H173">
            <v>0</v>
          </cell>
          <cell r="I173">
            <v>11.44</v>
          </cell>
        </row>
        <row r="174">
          <cell r="A174" t="str">
            <v>1.1.4.03.11</v>
          </cell>
          <cell r="B174" t="str">
            <v>A</v>
          </cell>
          <cell r="C174">
            <v>1</v>
          </cell>
          <cell r="D174">
            <v>2157</v>
          </cell>
          <cell r="E174" t="str">
            <v xml:space="preserve">Valores a Receber de Funcionários                </v>
          </cell>
          <cell r="F174">
            <v>44601.22</v>
          </cell>
          <cell r="G174">
            <v>47640.14</v>
          </cell>
          <cell r="H174">
            <v>46772.6</v>
          </cell>
          <cell r="I174">
            <v>45468.76</v>
          </cell>
        </row>
        <row r="175">
          <cell r="A175" t="str">
            <v>1.1.4.03.12</v>
          </cell>
          <cell r="B175" t="str">
            <v>A</v>
          </cell>
          <cell r="C175">
            <v>1</v>
          </cell>
          <cell r="D175">
            <v>2459</v>
          </cell>
          <cell r="E175" t="str">
            <v xml:space="preserve">Acordo Min. Público do Trabalho                  </v>
          </cell>
          <cell r="F175">
            <v>70844.600000000006</v>
          </cell>
          <cell r="G175">
            <v>0</v>
          </cell>
          <cell r="H175">
            <v>0</v>
          </cell>
          <cell r="I175">
            <v>70844.600000000006</v>
          </cell>
        </row>
        <row r="176">
          <cell r="A176" t="str">
            <v>1.1.4.03.14</v>
          </cell>
          <cell r="B176" t="str">
            <v>A</v>
          </cell>
          <cell r="C176">
            <v>1</v>
          </cell>
          <cell r="D176">
            <v>2504</v>
          </cell>
          <cell r="E176" t="str">
            <v xml:space="preserve">Salário Maternidade                              </v>
          </cell>
          <cell r="F176">
            <v>15259.59</v>
          </cell>
          <cell r="G176">
            <v>16017</v>
          </cell>
          <cell r="H176">
            <v>15259.59</v>
          </cell>
          <cell r="I176">
            <v>16017</v>
          </cell>
        </row>
        <row r="177">
          <cell r="A177" t="str">
            <v>1.1.4.03.16</v>
          </cell>
          <cell r="B177" t="str">
            <v>A</v>
          </cell>
          <cell r="C177">
            <v>1</v>
          </cell>
          <cell r="D177">
            <v>2979</v>
          </cell>
          <cell r="E177" t="str">
            <v xml:space="preserve">Saldo Negativo Beneficios Jimena Bertold         </v>
          </cell>
          <cell r="F177">
            <v>1338.31</v>
          </cell>
          <cell r="G177">
            <v>640.83000000000004</v>
          </cell>
          <cell r="H177">
            <v>1338.31</v>
          </cell>
          <cell r="I177">
            <v>640.83000000000004</v>
          </cell>
        </row>
        <row r="178">
          <cell r="A178" t="str">
            <v>1.1.5</v>
          </cell>
          <cell r="B178" t="str">
            <v>S</v>
          </cell>
          <cell r="C178">
            <v>1</v>
          </cell>
          <cell r="D178">
            <v>255</v>
          </cell>
          <cell r="E178" t="str">
            <v xml:space="preserve">Tributos e Contrib a Recup/Comp                  </v>
          </cell>
          <cell r="F178">
            <v>11953819.34</v>
          </cell>
          <cell r="G178">
            <v>3883959.64</v>
          </cell>
          <cell r="H178">
            <v>4043379.75</v>
          </cell>
          <cell r="I178">
            <v>11794399.23</v>
          </cell>
        </row>
        <row r="179">
          <cell r="A179" t="str">
            <v>1.1.5.01</v>
          </cell>
          <cell r="B179" t="str">
            <v>A</v>
          </cell>
          <cell r="C179">
            <v>1</v>
          </cell>
          <cell r="D179">
            <v>256</v>
          </cell>
          <cell r="E179" t="str">
            <v xml:space="preserve">INSS                                             </v>
          </cell>
          <cell r="F179">
            <v>7603.25</v>
          </cell>
          <cell r="G179">
            <v>0</v>
          </cell>
          <cell r="H179">
            <v>0</v>
          </cell>
          <cell r="I179">
            <v>7603.25</v>
          </cell>
        </row>
        <row r="180">
          <cell r="A180" t="str">
            <v>1.1.5.02</v>
          </cell>
          <cell r="B180" t="str">
            <v>A</v>
          </cell>
          <cell r="C180">
            <v>1</v>
          </cell>
          <cell r="D180">
            <v>257</v>
          </cell>
          <cell r="E180" t="str">
            <v xml:space="preserve">PIS/PASEP                                        </v>
          </cell>
          <cell r="F180">
            <v>0</v>
          </cell>
          <cell r="G180">
            <v>15354.7</v>
          </cell>
          <cell r="H180">
            <v>15354.7</v>
          </cell>
          <cell r="I180">
            <v>0</v>
          </cell>
        </row>
        <row r="181">
          <cell r="A181" t="str">
            <v>1.1.5.03</v>
          </cell>
          <cell r="B181" t="str">
            <v>A</v>
          </cell>
          <cell r="C181">
            <v>1</v>
          </cell>
          <cell r="D181">
            <v>258</v>
          </cell>
          <cell r="E181" t="str">
            <v xml:space="preserve">COFINS                                           </v>
          </cell>
          <cell r="F181">
            <v>0</v>
          </cell>
          <cell r="G181">
            <v>70868.259999999995</v>
          </cell>
          <cell r="H181">
            <v>70868.259999999995</v>
          </cell>
          <cell r="I181">
            <v>0</v>
          </cell>
        </row>
        <row r="182">
          <cell r="A182" t="str">
            <v>1.1.5.04</v>
          </cell>
          <cell r="B182" t="str">
            <v>A</v>
          </cell>
          <cell r="C182">
            <v>1</v>
          </cell>
          <cell r="D182">
            <v>259</v>
          </cell>
          <cell r="E182" t="str">
            <v xml:space="preserve">ISS                                              </v>
          </cell>
          <cell r="F182">
            <v>0</v>
          </cell>
          <cell r="G182">
            <v>228869.06</v>
          </cell>
          <cell r="H182">
            <v>228869.06</v>
          </cell>
          <cell r="I182">
            <v>0</v>
          </cell>
        </row>
        <row r="183">
          <cell r="A183" t="str">
            <v>1.1.5.05</v>
          </cell>
          <cell r="B183" t="str">
            <v>A</v>
          </cell>
          <cell r="C183">
            <v>1</v>
          </cell>
          <cell r="D183">
            <v>260</v>
          </cell>
          <cell r="E183" t="str">
            <v xml:space="preserve">IRPJ                                             </v>
          </cell>
          <cell r="F183">
            <v>0</v>
          </cell>
          <cell r="G183">
            <v>113389.1</v>
          </cell>
          <cell r="H183">
            <v>113389.1</v>
          </cell>
          <cell r="I183">
            <v>0</v>
          </cell>
        </row>
        <row r="184">
          <cell r="A184" t="str">
            <v>1.1.5.06</v>
          </cell>
          <cell r="B184" t="str">
            <v>A</v>
          </cell>
          <cell r="C184">
            <v>1</v>
          </cell>
          <cell r="D184">
            <v>261</v>
          </cell>
          <cell r="E184" t="str">
            <v xml:space="preserve">CSLL                                             </v>
          </cell>
          <cell r="F184">
            <v>0</v>
          </cell>
          <cell r="G184">
            <v>23622.69</v>
          </cell>
          <cell r="H184">
            <v>23622.69</v>
          </cell>
          <cell r="I184">
            <v>0</v>
          </cell>
        </row>
        <row r="185">
          <cell r="A185" t="str">
            <v>1.1.5.09</v>
          </cell>
          <cell r="B185" t="str">
            <v>A</v>
          </cell>
          <cell r="C185">
            <v>1</v>
          </cell>
          <cell r="D185">
            <v>264</v>
          </cell>
          <cell r="E185" t="str">
            <v xml:space="preserve">Impostos e Contribuições Federais                </v>
          </cell>
          <cell r="F185">
            <v>10779.42</v>
          </cell>
          <cell r="G185">
            <v>0</v>
          </cell>
          <cell r="H185">
            <v>0</v>
          </cell>
          <cell r="I185">
            <v>10779.42</v>
          </cell>
        </row>
        <row r="186">
          <cell r="A186" t="str">
            <v>1.1.5.10</v>
          </cell>
          <cell r="B186" t="str">
            <v>A</v>
          </cell>
          <cell r="C186">
            <v>1</v>
          </cell>
          <cell r="D186">
            <v>265</v>
          </cell>
          <cell r="E186" t="str">
            <v xml:space="preserve">IRPJ a Compensar                                 </v>
          </cell>
          <cell r="F186">
            <v>6925977.2999999998</v>
          </cell>
          <cell r="G186">
            <v>3072704.94</v>
          </cell>
          <cell r="H186">
            <v>0</v>
          </cell>
          <cell r="I186">
            <v>9998682.2400000002</v>
          </cell>
        </row>
        <row r="187">
          <cell r="A187" t="str">
            <v>1.1.5.11</v>
          </cell>
          <cell r="B187" t="str">
            <v>A</v>
          </cell>
          <cell r="C187">
            <v>1</v>
          </cell>
          <cell r="D187">
            <v>266</v>
          </cell>
          <cell r="E187" t="str">
            <v xml:space="preserve">CSLL a Compensar                                 </v>
          </cell>
          <cell r="F187">
            <v>1605682.37</v>
          </cell>
          <cell r="G187">
            <v>0</v>
          </cell>
          <cell r="H187">
            <v>0</v>
          </cell>
          <cell r="I187">
            <v>1605682.37</v>
          </cell>
        </row>
        <row r="188">
          <cell r="A188" t="str">
            <v>1.1.5.12</v>
          </cell>
          <cell r="B188" t="str">
            <v>A</v>
          </cell>
          <cell r="C188">
            <v>1</v>
          </cell>
          <cell r="D188">
            <v>267</v>
          </cell>
          <cell r="E188" t="str">
            <v xml:space="preserve">ISS Indevido                                     </v>
          </cell>
          <cell r="F188">
            <v>11939.8</v>
          </cell>
          <cell r="G188">
            <v>0</v>
          </cell>
          <cell r="H188">
            <v>0</v>
          </cell>
          <cell r="I188">
            <v>11939.8</v>
          </cell>
        </row>
        <row r="189">
          <cell r="A189" t="str">
            <v>1.1.5.15</v>
          </cell>
          <cell r="B189" t="str">
            <v>A</v>
          </cell>
          <cell r="C189">
            <v>1</v>
          </cell>
          <cell r="D189">
            <v>1766</v>
          </cell>
          <cell r="E189" t="str">
            <v xml:space="preserve">IRPJ Provisão s/ Aplicações                      </v>
          </cell>
          <cell r="F189">
            <v>14074.34</v>
          </cell>
          <cell r="G189">
            <v>0</v>
          </cell>
          <cell r="H189">
            <v>0</v>
          </cell>
          <cell r="I189">
            <v>14074.34</v>
          </cell>
        </row>
        <row r="190">
          <cell r="A190" t="str">
            <v>1.1.5.16</v>
          </cell>
          <cell r="B190" t="str">
            <v>A</v>
          </cell>
          <cell r="C190">
            <v>1</v>
          </cell>
          <cell r="D190">
            <v>1767</v>
          </cell>
          <cell r="E190" t="str">
            <v xml:space="preserve">IRPJ Resgate s/ Aplicações                       </v>
          </cell>
          <cell r="F190">
            <v>3214861.33</v>
          </cell>
          <cell r="G190">
            <v>21919.14</v>
          </cell>
          <cell r="H190">
            <v>3236780.47</v>
          </cell>
          <cell r="I190">
            <v>0</v>
          </cell>
        </row>
        <row r="191">
          <cell r="A191" t="str">
            <v>1.1.5.17</v>
          </cell>
          <cell r="B191" t="str">
            <v>A</v>
          </cell>
          <cell r="C191">
            <v>1</v>
          </cell>
          <cell r="D191">
            <v>1175</v>
          </cell>
          <cell r="E191" t="str">
            <v xml:space="preserve">PIS a Compensar - Entradas NF                    </v>
          </cell>
          <cell r="F191">
            <v>0</v>
          </cell>
          <cell r="G191">
            <v>59324.19</v>
          </cell>
          <cell r="H191">
            <v>59324.19</v>
          </cell>
          <cell r="I191">
            <v>0</v>
          </cell>
        </row>
        <row r="192">
          <cell r="A192" t="str">
            <v>1.1.5.18</v>
          </cell>
          <cell r="B192" t="str">
            <v>A</v>
          </cell>
          <cell r="C192">
            <v>1</v>
          </cell>
          <cell r="D192">
            <v>1255</v>
          </cell>
          <cell r="E192" t="str">
            <v xml:space="preserve">COFINS a Compensar - Entradas NF                 </v>
          </cell>
          <cell r="F192">
            <v>0</v>
          </cell>
          <cell r="G192">
            <v>273252.14</v>
          </cell>
          <cell r="H192">
            <v>273252.14</v>
          </cell>
          <cell r="I192">
            <v>0</v>
          </cell>
        </row>
        <row r="193">
          <cell r="A193" t="str">
            <v>1.1.5.19</v>
          </cell>
          <cell r="B193" t="str">
            <v>A</v>
          </cell>
          <cell r="C193">
            <v>1</v>
          </cell>
          <cell r="D193">
            <v>2353</v>
          </cell>
          <cell r="E193" t="str">
            <v xml:space="preserve">IRPJ Provisão s/ Aplicação - CDB SWAP            </v>
          </cell>
          <cell r="F193">
            <v>126951.44</v>
          </cell>
          <cell r="G193">
            <v>4459.3500000000004</v>
          </cell>
          <cell r="H193">
            <v>21601.53</v>
          </cell>
          <cell r="I193">
            <v>109809.26</v>
          </cell>
        </row>
        <row r="194">
          <cell r="A194" t="str">
            <v>1.1.5.20</v>
          </cell>
          <cell r="B194" t="str">
            <v>A</v>
          </cell>
          <cell r="C194">
            <v>1</v>
          </cell>
          <cell r="D194">
            <v>2354</v>
          </cell>
          <cell r="E194" t="str">
            <v xml:space="preserve">IRPJ Provisão s/ Aplicação - CDB - DI            </v>
          </cell>
          <cell r="F194">
            <v>818.32</v>
          </cell>
          <cell r="G194">
            <v>156.28</v>
          </cell>
          <cell r="H194">
            <v>317.58</v>
          </cell>
          <cell r="I194">
            <v>657.02</v>
          </cell>
        </row>
        <row r="195">
          <cell r="A195" t="str">
            <v>1.1.5.21</v>
          </cell>
          <cell r="B195" t="str">
            <v>A</v>
          </cell>
          <cell r="C195">
            <v>1</v>
          </cell>
          <cell r="D195">
            <v>2355</v>
          </cell>
          <cell r="E195" t="str">
            <v xml:space="preserve">IRPJ Provisão s/ Aplicação - BB AMPLO            </v>
          </cell>
          <cell r="F195">
            <v>329.76</v>
          </cell>
          <cell r="G195">
            <v>31.99</v>
          </cell>
          <cell r="H195">
            <v>0</v>
          </cell>
          <cell r="I195">
            <v>361.75</v>
          </cell>
        </row>
        <row r="196">
          <cell r="A196" t="str">
            <v>1.1.5.22</v>
          </cell>
          <cell r="B196" t="str">
            <v>A</v>
          </cell>
          <cell r="C196">
            <v>1</v>
          </cell>
          <cell r="D196">
            <v>2356</v>
          </cell>
          <cell r="E196" t="str">
            <v xml:space="preserve">IRPJ Provisão s/ Aplicação BB Admin Sup.         </v>
          </cell>
          <cell r="F196">
            <v>0.36</v>
          </cell>
          <cell r="G196">
            <v>7.8</v>
          </cell>
          <cell r="H196">
            <v>0.03</v>
          </cell>
          <cell r="I196">
            <v>8.1300000000000008</v>
          </cell>
        </row>
        <row r="197">
          <cell r="A197" t="str">
            <v>1.1.5.23</v>
          </cell>
          <cell r="B197" t="str">
            <v>A</v>
          </cell>
          <cell r="C197">
            <v>1</v>
          </cell>
          <cell r="D197">
            <v>2357</v>
          </cell>
          <cell r="E197" t="str">
            <v xml:space="preserve">IRPJ Provisão s/ Poupança 14401-0 Caução         </v>
          </cell>
          <cell r="F197">
            <v>34801.65</v>
          </cell>
          <cell r="G197">
            <v>0</v>
          </cell>
          <cell r="H197">
            <v>0</v>
          </cell>
          <cell r="I197">
            <v>34801.65</v>
          </cell>
        </row>
        <row r="198">
          <cell r="A198" t="str">
            <v>1.2</v>
          </cell>
          <cell r="B198" t="str">
            <v>S</v>
          </cell>
          <cell r="C198">
            <v>1</v>
          </cell>
          <cell r="D198">
            <v>271</v>
          </cell>
          <cell r="E198" t="str">
            <v xml:space="preserve">Ativo Não Circulante                             </v>
          </cell>
          <cell r="F198">
            <v>635692366.72000003</v>
          </cell>
          <cell r="G198">
            <v>278520213.20999998</v>
          </cell>
          <cell r="H198">
            <v>348995.64</v>
          </cell>
          <cell r="I198">
            <v>913863584.28999996</v>
          </cell>
        </row>
        <row r="199">
          <cell r="A199" t="str">
            <v>1.2.1</v>
          </cell>
          <cell r="B199" t="str">
            <v>S</v>
          </cell>
          <cell r="C199">
            <v>1</v>
          </cell>
          <cell r="D199">
            <v>272</v>
          </cell>
          <cell r="E199" t="str">
            <v xml:space="preserve">Realizável a Longo Prazo                         </v>
          </cell>
          <cell r="F199">
            <v>625000.04</v>
          </cell>
          <cell r="G199">
            <v>5980</v>
          </cell>
          <cell r="H199">
            <v>40702.22</v>
          </cell>
          <cell r="I199">
            <v>590277.81999999995</v>
          </cell>
        </row>
        <row r="200">
          <cell r="A200" t="str">
            <v>1.2.1.01</v>
          </cell>
          <cell r="B200" t="str">
            <v>S</v>
          </cell>
          <cell r="C200">
            <v>1</v>
          </cell>
          <cell r="D200">
            <v>273</v>
          </cell>
          <cell r="E200" t="str">
            <v xml:space="preserve">Clientes Ação Monitória/Negociação               </v>
          </cell>
          <cell r="F200">
            <v>11467056.130000001</v>
          </cell>
          <cell r="G200">
            <v>5980</v>
          </cell>
          <cell r="H200">
            <v>34722.22</v>
          </cell>
          <cell r="I200">
            <v>11438313.91</v>
          </cell>
        </row>
        <row r="201">
          <cell r="A201" t="str">
            <v>1.2.1.01.03</v>
          </cell>
          <cell r="B201" t="str">
            <v>A</v>
          </cell>
          <cell r="C201">
            <v>1</v>
          </cell>
          <cell r="D201">
            <v>276</v>
          </cell>
          <cell r="E201" t="str">
            <v xml:space="preserve">Adubos Trevo - YARA BRASIL                       </v>
          </cell>
          <cell r="F201">
            <v>231243.7</v>
          </cell>
          <cell r="G201">
            <v>0</v>
          </cell>
          <cell r="H201">
            <v>0</v>
          </cell>
          <cell r="I201">
            <v>231243.7</v>
          </cell>
        </row>
        <row r="202">
          <cell r="A202" t="str">
            <v>1.2.1.01.04</v>
          </cell>
          <cell r="B202" t="str">
            <v>A</v>
          </cell>
          <cell r="C202">
            <v>1</v>
          </cell>
          <cell r="D202">
            <v>277</v>
          </cell>
          <cell r="E202" t="str">
            <v xml:space="preserve">Ribeirão S/A                                     </v>
          </cell>
          <cell r="F202">
            <v>93560.75</v>
          </cell>
          <cell r="G202">
            <v>0</v>
          </cell>
          <cell r="H202">
            <v>0</v>
          </cell>
          <cell r="I202">
            <v>93560.75</v>
          </cell>
        </row>
        <row r="203">
          <cell r="A203" t="str">
            <v>1.2.1.01.05</v>
          </cell>
          <cell r="B203" t="str">
            <v>A</v>
          </cell>
          <cell r="C203">
            <v>1</v>
          </cell>
          <cell r="D203">
            <v>278</v>
          </cell>
          <cell r="E203" t="str">
            <v xml:space="preserve">Itapage S/A Celulose Papeis                      </v>
          </cell>
          <cell r="F203">
            <v>206281.53</v>
          </cell>
          <cell r="G203">
            <v>0</v>
          </cell>
          <cell r="H203">
            <v>0</v>
          </cell>
          <cell r="I203">
            <v>206281.53</v>
          </cell>
        </row>
        <row r="204">
          <cell r="A204" t="str">
            <v>1.2.1.01.07</v>
          </cell>
          <cell r="B204" t="str">
            <v>A</v>
          </cell>
          <cell r="C204">
            <v>1</v>
          </cell>
          <cell r="D204">
            <v>280</v>
          </cell>
          <cell r="E204" t="str">
            <v xml:space="preserve">Costa Norte Marítima Ltda                        </v>
          </cell>
          <cell r="F204">
            <v>26435.34</v>
          </cell>
          <cell r="G204">
            <v>0</v>
          </cell>
          <cell r="H204">
            <v>0</v>
          </cell>
          <cell r="I204">
            <v>26435.34</v>
          </cell>
        </row>
        <row r="205">
          <cell r="A205" t="str">
            <v>1.2.1.01.09</v>
          </cell>
          <cell r="B205" t="str">
            <v>A</v>
          </cell>
          <cell r="C205">
            <v>1</v>
          </cell>
          <cell r="D205">
            <v>282</v>
          </cell>
          <cell r="E205" t="str">
            <v xml:space="preserve">Siderúrgica Ibérica S/A                          </v>
          </cell>
          <cell r="F205">
            <v>57621.599999999999</v>
          </cell>
          <cell r="G205">
            <v>0</v>
          </cell>
          <cell r="H205">
            <v>0</v>
          </cell>
          <cell r="I205">
            <v>57621.599999999999</v>
          </cell>
        </row>
        <row r="206">
          <cell r="A206" t="str">
            <v>1.2.1.01.10</v>
          </cell>
          <cell r="B206" t="str">
            <v>A</v>
          </cell>
          <cell r="C206">
            <v>1</v>
          </cell>
          <cell r="D206">
            <v>283</v>
          </cell>
          <cell r="E206" t="str">
            <v xml:space="preserve">COSIMA - Cia. Siderúrgica                        </v>
          </cell>
          <cell r="F206">
            <v>200667.26</v>
          </cell>
          <cell r="G206">
            <v>0</v>
          </cell>
          <cell r="H206">
            <v>0</v>
          </cell>
          <cell r="I206">
            <v>200667.26</v>
          </cell>
        </row>
        <row r="207">
          <cell r="A207" t="str">
            <v>1.2.1.01.11</v>
          </cell>
          <cell r="B207" t="str">
            <v>A</v>
          </cell>
          <cell r="C207">
            <v>1</v>
          </cell>
          <cell r="D207">
            <v>284</v>
          </cell>
          <cell r="E207" t="str">
            <v xml:space="preserve">Companhia Siderúrgica Vale do Pindaré            </v>
          </cell>
          <cell r="F207">
            <v>1286185.83</v>
          </cell>
          <cell r="G207">
            <v>0</v>
          </cell>
          <cell r="H207">
            <v>0</v>
          </cell>
          <cell r="I207">
            <v>1286185.83</v>
          </cell>
        </row>
        <row r="208">
          <cell r="A208" t="str">
            <v>1.2.1.01.12</v>
          </cell>
          <cell r="B208" t="str">
            <v>A</v>
          </cell>
          <cell r="C208">
            <v>1</v>
          </cell>
          <cell r="D208">
            <v>285</v>
          </cell>
          <cell r="E208" t="str">
            <v xml:space="preserve">Gusa Nordeste S/A                                </v>
          </cell>
          <cell r="F208">
            <v>625000.04</v>
          </cell>
          <cell r="G208">
            <v>0</v>
          </cell>
          <cell r="H208">
            <v>34722.22</v>
          </cell>
          <cell r="I208">
            <v>590277.81999999995</v>
          </cell>
        </row>
        <row r="209">
          <cell r="A209" t="str">
            <v>1.2.1.01.13</v>
          </cell>
          <cell r="B209" t="str">
            <v>A</v>
          </cell>
          <cell r="C209">
            <v>1</v>
          </cell>
          <cell r="D209">
            <v>286</v>
          </cell>
          <cell r="E209" t="str">
            <v xml:space="preserve">SIMASA - Siderúrgica do Maranhão S/A             </v>
          </cell>
          <cell r="F209">
            <v>267489.73</v>
          </cell>
          <cell r="G209">
            <v>0</v>
          </cell>
          <cell r="H209">
            <v>0</v>
          </cell>
          <cell r="I209">
            <v>267489.73</v>
          </cell>
        </row>
        <row r="210">
          <cell r="A210" t="str">
            <v>1.2.1.01.17</v>
          </cell>
          <cell r="B210" t="str">
            <v>A</v>
          </cell>
          <cell r="C210">
            <v>1</v>
          </cell>
          <cell r="D210">
            <v>290</v>
          </cell>
          <cell r="E210" t="str">
            <v xml:space="preserve">Viena Siderúrgica S/A                            </v>
          </cell>
          <cell r="F210">
            <v>1928935.36</v>
          </cell>
          <cell r="G210">
            <v>0</v>
          </cell>
          <cell r="H210">
            <v>0</v>
          </cell>
          <cell r="I210">
            <v>1928935.36</v>
          </cell>
        </row>
        <row r="211">
          <cell r="A211" t="str">
            <v>1.2.1.01.19</v>
          </cell>
          <cell r="B211" t="str">
            <v>A</v>
          </cell>
          <cell r="C211">
            <v>1</v>
          </cell>
          <cell r="D211">
            <v>292</v>
          </cell>
          <cell r="E211" t="str">
            <v xml:space="preserve">COSIPA - Cia Siderúrgica do Pará                 </v>
          </cell>
          <cell r="F211">
            <v>1094477.06</v>
          </cell>
          <cell r="G211">
            <v>0</v>
          </cell>
          <cell r="H211">
            <v>0</v>
          </cell>
          <cell r="I211">
            <v>1094477.06</v>
          </cell>
        </row>
        <row r="212">
          <cell r="A212" t="str">
            <v>1.2.1.01.20</v>
          </cell>
          <cell r="B212" t="str">
            <v>A</v>
          </cell>
          <cell r="C212">
            <v>1</v>
          </cell>
          <cell r="D212">
            <v>293</v>
          </cell>
          <cell r="E212" t="str">
            <v xml:space="preserve">DISMAF - Distribuidora de Manufat.               </v>
          </cell>
          <cell r="F212">
            <v>4221704.58</v>
          </cell>
          <cell r="G212">
            <v>0</v>
          </cell>
          <cell r="H212">
            <v>0</v>
          </cell>
          <cell r="I212">
            <v>4221704.58</v>
          </cell>
        </row>
        <row r="213">
          <cell r="A213" t="str">
            <v>1.2.1.01.21</v>
          </cell>
          <cell r="B213" t="str">
            <v>A</v>
          </cell>
          <cell r="C213">
            <v>1</v>
          </cell>
          <cell r="D213">
            <v>294</v>
          </cell>
          <cell r="E213" t="str">
            <v xml:space="preserve">USIPAR - Usina Siderúrgica do Pará               </v>
          </cell>
          <cell r="F213">
            <v>268100.67</v>
          </cell>
          <cell r="G213">
            <v>0</v>
          </cell>
          <cell r="H213">
            <v>0</v>
          </cell>
          <cell r="I213">
            <v>268100.67</v>
          </cell>
        </row>
        <row r="214">
          <cell r="A214" t="str">
            <v>1.2.1.01.22</v>
          </cell>
          <cell r="B214" t="str">
            <v>A</v>
          </cell>
          <cell r="C214">
            <v>1</v>
          </cell>
          <cell r="D214">
            <v>295</v>
          </cell>
          <cell r="E214" t="str">
            <v xml:space="preserve">RT Comécio e Representações                      </v>
          </cell>
          <cell r="F214">
            <v>6222.22</v>
          </cell>
          <cell r="G214">
            <v>0</v>
          </cell>
          <cell r="H214">
            <v>0</v>
          </cell>
          <cell r="I214">
            <v>6222.22</v>
          </cell>
        </row>
        <row r="215">
          <cell r="A215" t="str">
            <v>1.2.1.01.26</v>
          </cell>
          <cell r="B215" t="str">
            <v>A</v>
          </cell>
          <cell r="C215">
            <v>1</v>
          </cell>
          <cell r="D215">
            <v>2130</v>
          </cell>
          <cell r="E215" t="str">
            <v xml:space="preserve">Brazil Marítima                                  </v>
          </cell>
          <cell r="F215">
            <v>416943.95</v>
          </cell>
          <cell r="G215">
            <v>0</v>
          </cell>
          <cell r="H215">
            <v>0</v>
          </cell>
          <cell r="I215">
            <v>416943.95</v>
          </cell>
        </row>
        <row r="216">
          <cell r="A216" t="str">
            <v>1.2.1.01.28</v>
          </cell>
          <cell r="B216" t="str">
            <v>A</v>
          </cell>
          <cell r="C216">
            <v>1</v>
          </cell>
          <cell r="D216">
            <v>2132</v>
          </cell>
          <cell r="E216" t="str">
            <v xml:space="preserve">M. do P. S. Mendes Consultoria                   </v>
          </cell>
          <cell r="F216">
            <v>15606</v>
          </cell>
          <cell r="G216">
            <v>0</v>
          </cell>
          <cell r="H216">
            <v>0</v>
          </cell>
          <cell r="I216">
            <v>15606</v>
          </cell>
        </row>
        <row r="217">
          <cell r="A217" t="str">
            <v>1.2.1.01.29</v>
          </cell>
          <cell r="B217" t="str">
            <v>A</v>
          </cell>
          <cell r="C217">
            <v>1</v>
          </cell>
          <cell r="D217">
            <v>2133</v>
          </cell>
          <cell r="E217" t="str">
            <v xml:space="preserve">Rafi Transporte e Logística Ltda                 </v>
          </cell>
          <cell r="F217">
            <v>4420.26</v>
          </cell>
          <cell r="G217">
            <v>0</v>
          </cell>
          <cell r="H217">
            <v>0</v>
          </cell>
          <cell r="I217">
            <v>4420.26</v>
          </cell>
        </row>
        <row r="218">
          <cell r="A218" t="str">
            <v>1.2.1.01.33</v>
          </cell>
          <cell r="B218" t="str">
            <v>A</v>
          </cell>
          <cell r="C218">
            <v>1</v>
          </cell>
          <cell r="D218">
            <v>2327</v>
          </cell>
          <cell r="E218" t="str">
            <v xml:space="preserve">Celebration Turismo e Eventos Ltda               </v>
          </cell>
          <cell r="F218">
            <v>7341.61</v>
          </cell>
          <cell r="G218">
            <v>0</v>
          </cell>
          <cell r="H218">
            <v>0</v>
          </cell>
          <cell r="I218">
            <v>7341.61</v>
          </cell>
        </row>
        <row r="219">
          <cell r="A219" t="str">
            <v>1.2.1.01.34</v>
          </cell>
          <cell r="B219" t="str">
            <v>A</v>
          </cell>
          <cell r="C219">
            <v>1</v>
          </cell>
          <cell r="D219">
            <v>2328</v>
          </cell>
          <cell r="E219" t="str">
            <v xml:space="preserve">Celiany Cristina Dutra dos Santos                </v>
          </cell>
          <cell r="F219">
            <v>1807.7</v>
          </cell>
          <cell r="G219">
            <v>0</v>
          </cell>
          <cell r="H219">
            <v>0</v>
          </cell>
          <cell r="I219">
            <v>1807.7</v>
          </cell>
        </row>
        <row r="220">
          <cell r="A220" t="str">
            <v>1.2.1.01.35</v>
          </cell>
          <cell r="B220" t="str">
            <v>A</v>
          </cell>
          <cell r="C220">
            <v>1</v>
          </cell>
          <cell r="D220">
            <v>2329</v>
          </cell>
          <cell r="E220" t="str">
            <v xml:space="preserve">SIDEPAR - Siderúrgica do Pará S/A                </v>
          </cell>
          <cell r="F220">
            <v>471620.85</v>
          </cell>
          <cell r="G220">
            <v>0</v>
          </cell>
          <cell r="H220">
            <v>0</v>
          </cell>
          <cell r="I220">
            <v>471620.85</v>
          </cell>
        </row>
        <row r="221">
          <cell r="A221" t="str">
            <v>1.2.1.01.36</v>
          </cell>
          <cell r="B221" t="str">
            <v>A</v>
          </cell>
          <cell r="C221">
            <v>1</v>
          </cell>
          <cell r="D221">
            <v>2330</v>
          </cell>
          <cell r="E221" t="str">
            <v xml:space="preserve">Trapiche Turismo Ltda - ME                       </v>
          </cell>
          <cell r="F221">
            <v>5490</v>
          </cell>
          <cell r="G221">
            <v>0</v>
          </cell>
          <cell r="H221">
            <v>0</v>
          </cell>
          <cell r="I221">
            <v>5490</v>
          </cell>
        </row>
        <row r="222">
          <cell r="A222" t="str">
            <v>1.2.1.01.37</v>
          </cell>
          <cell r="B222" t="str">
            <v>A</v>
          </cell>
          <cell r="C222">
            <v>1</v>
          </cell>
          <cell r="D222">
            <v>2331</v>
          </cell>
          <cell r="E222" t="str">
            <v xml:space="preserve">Vade Consultoria Ltda - ME                       </v>
          </cell>
          <cell r="F222">
            <v>9821</v>
          </cell>
          <cell r="G222">
            <v>0</v>
          </cell>
          <cell r="H222">
            <v>0</v>
          </cell>
          <cell r="I222">
            <v>9821</v>
          </cell>
        </row>
        <row r="223">
          <cell r="A223" t="str">
            <v>1.2.1.01.38</v>
          </cell>
          <cell r="B223" t="str">
            <v>A</v>
          </cell>
          <cell r="C223">
            <v>1</v>
          </cell>
          <cell r="D223">
            <v>2606</v>
          </cell>
          <cell r="E223" t="str">
            <v xml:space="preserve">Ponto do Gráfico Comércio de Máquinas            </v>
          </cell>
          <cell r="F223">
            <v>20079.09</v>
          </cell>
          <cell r="G223">
            <v>0</v>
          </cell>
          <cell r="H223">
            <v>0</v>
          </cell>
          <cell r="I223">
            <v>20079.09</v>
          </cell>
        </row>
        <row r="224">
          <cell r="A224" t="str">
            <v>1.2.1.01.40</v>
          </cell>
          <cell r="B224" t="str">
            <v>A</v>
          </cell>
          <cell r="C224">
            <v>1</v>
          </cell>
          <cell r="D224">
            <v>3828</v>
          </cell>
          <cell r="E224" t="str">
            <v xml:space="preserve">Big Pernil                                       </v>
          </cell>
          <cell r="F224">
            <v>0</v>
          </cell>
          <cell r="G224">
            <v>5980</v>
          </cell>
          <cell r="H224">
            <v>0</v>
          </cell>
          <cell r="I224">
            <v>5980</v>
          </cell>
        </row>
        <row r="225">
          <cell r="A225" t="str">
            <v>1.2.1.02</v>
          </cell>
          <cell r="B225" t="str">
            <v>S</v>
          </cell>
          <cell r="C225">
            <v>1</v>
          </cell>
          <cell r="D225">
            <v>3779</v>
          </cell>
          <cell r="E225" t="str">
            <v xml:space="preserve">Provisão p/ Perdas nos Receb. - L. Prazo         </v>
          </cell>
          <cell r="F225">
            <v>-10842056.09</v>
          </cell>
          <cell r="G225">
            <v>0</v>
          </cell>
          <cell r="H225">
            <v>5980</v>
          </cell>
          <cell r="I225">
            <v>-10848036.09</v>
          </cell>
        </row>
        <row r="226">
          <cell r="A226" t="str">
            <v>1.2.1.02.01</v>
          </cell>
          <cell r="B226" t="str">
            <v>A</v>
          </cell>
          <cell r="C226">
            <v>1</v>
          </cell>
          <cell r="D226">
            <v>296</v>
          </cell>
          <cell r="E226" t="str">
            <v xml:space="preserve">Provisão p/ Perdas nos Receb. - L. Prazo         </v>
          </cell>
          <cell r="F226">
            <v>-10842056.09</v>
          </cell>
          <cell r="G226">
            <v>0</v>
          </cell>
          <cell r="H226">
            <v>5980</v>
          </cell>
          <cell r="I226">
            <v>-10848036.09</v>
          </cell>
        </row>
        <row r="227">
          <cell r="A227" t="str">
            <v>1.2.3</v>
          </cell>
          <cell r="B227" t="str">
            <v>S</v>
          </cell>
          <cell r="C227">
            <v>1</v>
          </cell>
          <cell r="D227">
            <v>298</v>
          </cell>
          <cell r="E227" t="str">
            <v xml:space="preserve">Imobilizado                                      </v>
          </cell>
          <cell r="F227">
            <v>611771730.99000001</v>
          </cell>
          <cell r="G227">
            <v>278514233.20999998</v>
          </cell>
          <cell r="H227">
            <v>308293.42</v>
          </cell>
          <cell r="I227">
            <v>889977670.77999997</v>
          </cell>
        </row>
        <row r="228">
          <cell r="A228" t="str">
            <v>1.2.3.01</v>
          </cell>
          <cell r="B228" t="str">
            <v>S</v>
          </cell>
          <cell r="C228">
            <v>1</v>
          </cell>
          <cell r="D228">
            <v>299</v>
          </cell>
          <cell r="E228" t="str">
            <v xml:space="preserve">Bens Imóveis                                     </v>
          </cell>
          <cell r="F228">
            <v>30275810.489999998</v>
          </cell>
          <cell r="G228">
            <v>277124774.42000002</v>
          </cell>
          <cell r="H228">
            <v>0</v>
          </cell>
          <cell r="I228">
            <v>307400584.91000003</v>
          </cell>
        </row>
        <row r="229">
          <cell r="A229" t="str">
            <v>1.2.3.01.01</v>
          </cell>
          <cell r="B229" t="str">
            <v>S</v>
          </cell>
          <cell r="C229">
            <v>1</v>
          </cell>
          <cell r="D229">
            <v>300</v>
          </cell>
          <cell r="E229" t="str">
            <v xml:space="preserve">Benfeitorias em Imóveis de Terceiros             </v>
          </cell>
          <cell r="F229">
            <v>30275810.489999998</v>
          </cell>
          <cell r="G229">
            <v>0</v>
          </cell>
          <cell r="H229">
            <v>0</v>
          </cell>
          <cell r="I229">
            <v>30275810.489999998</v>
          </cell>
        </row>
        <row r="230">
          <cell r="A230" t="str">
            <v>1.2.3.01.01.0001</v>
          </cell>
          <cell r="B230" t="str">
            <v>A</v>
          </cell>
          <cell r="C230">
            <v>1</v>
          </cell>
          <cell r="D230">
            <v>301</v>
          </cell>
          <cell r="E230" t="str">
            <v xml:space="preserve">Edificações no Porto do Itaqui                   </v>
          </cell>
          <cell r="F230">
            <v>2960859.94</v>
          </cell>
          <cell r="G230">
            <v>0</v>
          </cell>
          <cell r="H230">
            <v>0</v>
          </cell>
          <cell r="I230">
            <v>2960859.94</v>
          </cell>
        </row>
        <row r="231">
          <cell r="A231" t="str">
            <v>1.2.3.01.01.0002</v>
          </cell>
          <cell r="B231" t="str">
            <v>A</v>
          </cell>
          <cell r="C231">
            <v>1</v>
          </cell>
          <cell r="D231">
            <v>302</v>
          </cell>
          <cell r="E231" t="str">
            <v xml:space="preserve">Paviment. da área do Porto do Itaqui             </v>
          </cell>
          <cell r="F231">
            <v>4731961.9000000004</v>
          </cell>
          <cell r="G231">
            <v>0</v>
          </cell>
          <cell r="H231">
            <v>0</v>
          </cell>
          <cell r="I231">
            <v>4731961.9000000004</v>
          </cell>
        </row>
        <row r="232">
          <cell r="A232" t="str">
            <v>1.2.3.01.01.0003</v>
          </cell>
          <cell r="B232" t="str">
            <v>A</v>
          </cell>
          <cell r="C232">
            <v>1</v>
          </cell>
          <cell r="D232">
            <v>303</v>
          </cell>
          <cell r="E232" t="str">
            <v xml:space="preserve">Paviment. de Aces. Term. de F. Boat              </v>
          </cell>
          <cell r="F232">
            <v>216735.99</v>
          </cell>
          <cell r="G232">
            <v>0</v>
          </cell>
          <cell r="H232">
            <v>0</v>
          </cell>
          <cell r="I232">
            <v>216735.99</v>
          </cell>
        </row>
        <row r="233">
          <cell r="A233" t="str">
            <v>1.2.3.01.01.0004</v>
          </cell>
          <cell r="B233" t="str">
            <v>A</v>
          </cell>
          <cell r="C233">
            <v>1</v>
          </cell>
          <cell r="D233">
            <v>304</v>
          </cell>
          <cell r="E233" t="str">
            <v xml:space="preserve">Sede                                             </v>
          </cell>
          <cell r="F233">
            <v>3444919.91</v>
          </cell>
          <cell r="G233">
            <v>0</v>
          </cell>
          <cell r="H233">
            <v>0</v>
          </cell>
          <cell r="I233">
            <v>3444919.91</v>
          </cell>
        </row>
        <row r="234">
          <cell r="A234" t="str">
            <v>1.2.3.01.01.0005</v>
          </cell>
          <cell r="B234" t="str">
            <v>A</v>
          </cell>
          <cell r="C234">
            <v>1</v>
          </cell>
          <cell r="D234">
            <v>305</v>
          </cell>
          <cell r="E234" t="str">
            <v xml:space="preserve">Edificações e Instal. na Ponta da Esp.           </v>
          </cell>
          <cell r="F234">
            <v>266453.75</v>
          </cell>
          <cell r="G234">
            <v>0</v>
          </cell>
          <cell r="H234">
            <v>0</v>
          </cell>
          <cell r="I234">
            <v>266453.75</v>
          </cell>
        </row>
        <row r="235">
          <cell r="A235" t="str">
            <v>1.2.3.01.01.0006</v>
          </cell>
          <cell r="B235" t="str">
            <v>A</v>
          </cell>
          <cell r="C235">
            <v>1</v>
          </cell>
          <cell r="D235">
            <v>306</v>
          </cell>
          <cell r="E235" t="str">
            <v xml:space="preserve">Edificações e Instalações no Cujupe              </v>
          </cell>
          <cell r="F235">
            <v>843156.51</v>
          </cell>
          <cell r="G235">
            <v>0</v>
          </cell>
          <cell r="H235">
            <v>0</v>
          </cell>
          <cell r="I235">
            <v>843156.51</v>
          </cell>
        </row>
        <row r="236">
          <cell r="A236" t="str">
            <v>1.2.3.01.01.0007</v>
          </cell>
          <cell r="B236" t="str">
            <v>A</v>
          </cell>
          <cell r="C236">
            <v>1</v>
          </cell>
          <cell r="D236">
            <v>307</v>
          </cell>
          <cell r="E236" t="str">
            <v xml:space="preserve">Nova Portaria                                    </v>
          </cell>
          <cell r="F236">
            <v>2272787.4700000002</v>
          </cell>
          <cell r="G236">
            <v>0</v>
          </cell>
          <cell r="H236">
            <v>0</v>
          </cell>
          <cell r="I236">
            <v>2272787.4700000002</v>
          </cell>
        </row>
        <row r="237">
          <cell r="A237" t="str">
            <v>1.2.3.01.01.0008</v>
          </cell>
          <cell r="B237" t="str">
            <v>A</v>
          </cell>
          <cell r="C237">
            <v>1</v>
          </cell>
          <cell r="D237">
            <v>308</v>
          </cell>
          <cell r="E237" t="str">
            <v xml:space="preserve">Terminal Turístico                               </v>
          </cell>
          <cell r="F237">
            <v>790577.82</v>
          </cell>
          <cell r="G237">
            <v>0</v>
          </cell>
          <cell r="H237">
            <v>0</v>
          </cell>
          <cell r="I237">
            <v>790577.82</v>
          </cell>
        </row>
        <row r="238">
          <cell r="A238" t="str">
            <v>1.2.3.01.01.0009</v>
          </cell>
          <cell r="B238" t="str">
            <v>A</v>
          </cell>
          <cell r="C238">
            <v>1</v>
          </cell>
          <cell r="D238">
            <v>309</v>
          </cell>
          <cell r="E238" t="str">
            <v xml:space="preserve">Pátio de Acesso ao Posto da GERE                 </v>
          </cell>
          <cell r="F238">
            <v>356874.69</v>
          </cell>
          <cell r="G238">
            <v>0</v>
          </cell>
          <cell r="H238">
            <v>0</v>
          </cell>
          <cell r="I238">
            <v>356874.69</v>
          </cell>
        </row>
        <row r="239">
          <cell r="A239" t="str">
            <v>1.2.3.01.01.0010</v>
          </cell>
          <cell r="B239" t="str">
            <v>A</v>
          </cell>
          <cell r="C239">
            <v>1</v>
          </cell>
          <cell r="D239">
            <v>310</v>
          </cell>
          <cell r="E239" t="str">
            <v xml:space="preserve">Estacionamento da Sede                           </v>
          </cell>
          <cell r="F239">
            <v>164961.95000000001</v>
          </cell>
          <cell r="G239">
            <v>0</v>
          </cell>
          <cell r="H239">
            <v>0</v>
          </cell>
          <cell r="I239">
            <v>164961.95000000001</v>
          </cell>
        </row>
        <row r="240">
          <cell r="A240" t="str">
            <v>1.2.3.01.01.0011</v>
          </cell>
          <cell r="B240" t="str">
            <v>A</v>
          </cell>
          <cell r="C240">
            <v>1</v>
          </cell>
          <cell r="D240">
            <v>311</v>
          </cell>
          <cell r="E240" t="str">
            <v xml:space="preserve">Estação de Trat. de Água e Esgoto                </v>
          </cell>
          <cell r="F240">
            <v>184736.42</v>
          </cell>
          <cell r="G240">
            <v>0</v>
          </cell>
          <cell r="H240">
            <v>0</v>
          </cell>
          <cell r="I240">
            <v>184736.42</v>
          </cell>
        </row>
        <row r="241">
          <cell r="A241" t="str">
            <v>1.2.3.01.01.0012</v>
          </cell>
          <cell r="B241" t="str">
            <v>A</v>
          </cell>
          <cell r="C241">
            <v>1</v>
          </cell>
          <cell r="D241">
            <v>312</v>
          </cell>
          <cell r="E241" t="str">
            <v xml:space="preserve">Substação Elétrica da Sede                       </v>
          </cell>
          <cell r="F241">
            <v>44852.480000000003</v>
          </cell>
          <cell r="G241">
            <v>0</v>
          </cell>
          <cell r="H241">
            <v>0</v>
          </cell>
          <cell r="I241">
            <v>44852.480000000003</v>
          </cell>
        </row>
        <row r="242">
          <cell r="A242" t="str">
            <v>1.2.3.01.01.0013</v>
          </cell>
          <cell r="B242" t="str">
            <v>A</v>
          </cell>
          <cell r="C242">
            <v>1</v>
          </cell>
          <cell r="D242">
            <v>313</v>
          </cell>
          <cell r="E242" t="str">
            <v xml:space="preserve">Ampliação do Pátio 03 de Estoc.                  </v>
          </cell>
          <cell r="F242">
            <v>760775.74</v>
          </cell>
          <cell r="G242">
            <v>0</v>
          </cell>
          <cell r="H242">
            <v>0</v>
          </cell>
          <cell r="I242">
            <v>760775.74</v>
          </cell>
        </row>
        <row r="243">
          <cell r="A243" t="str">
            <v>1.2.3.01.01.0014</v>
          </cell>
          <cell r="B243" t="str">
            <v>A</v>
          </cell>
          <cell r="C243">
            <v>1</v>
          </cell>
          <cell r="D243">
            <v>314</v>
          </cell>
          <cell r="E243" t="str">
            <v xml:space="preserve">Pavimentação do Pátio 04                         </v>
          </cell>
          <cell r="F243">
            <v>312118.07</v>
          </cell>
          <cell r="G243">
            <v>0</v>
          </cell>
          <cell r="H243">
            <v>0</v>
          </cell>
          <cell r="I243">
            <v>312118.07</v>
          </cell>
        </row>
        <row r="244">
          <cell r="A244" t="str">
            <v>1.2.3.01.01.0015</v>
          </cell>
          <cell r="B244" t="str">
            <v>A</v>
          </cell>
          <cell r="C244">
            <v>1</v>
          </cell>
          <cell r="D244">
            <v>315</v>
          </cell>
          <cell r="E244" t="str">
            <v xml:space="preserve">Ampliação do pátio 01 de Estoc.                  </v>
          </cell>
          <cell r="F244">
            <v>143769.34</v>
          </cell>
          <cell r="G244">
            <v>0</v>
          </cell>
          <cell r="H244">
            <v>0</v>
          </cell>
          <cell r="I244">
            <v>143769.34</v>
          </cell>
        </row>
        <row r="245">
          <cell r="A245" t="str">
            <v>1.2.3.01.01.0016</v>
          </cell>
          <cell r="B245" t="str">
            <v>A</v>
          </cell>
          <cell r="C245">
            <v>1</v>
          </cell>
          <cell r="D245">
            <v>316</v>
          </cell>
          <cell r="E245" t="str">
            <v xml:space="preserve">Posto da Polícia Federal e Anvisa                </v>
          </cell>
          <cell r="F245">
            <v>148508.54</v>
          </cell>
          <cell r="G245">
            <v>0</v>
          </cell>
          <cell r="H245">
            <v>0</v>
          </cell>
          <cell r="I245">
            <v>148508.54</v>
          </cell>
        </row>
        <row r="246">
          <cell r="A246" t="str">
            <v>1.2.3.01.01.0017</v>
          </cell>
          <cell r="B246" t="str">
            <v>A</v>
          </cell>
          <cell r="C246">
            <v>1</v>
          </cell>
          <cell r="D246">
            <v>317</v>
          </cell>
          <cell r="E246" t="str">
            <v xml:space="preserve">Pátio de concreto armado área do Porto           </v>
          </cell>
          <cell r="F246">
            <v>207683.5</v>
          </cell>
          <cell r="G246">
            <v>0</v>
          </cell>
          <cell r="H246">
            <v>0</v>
          </cell>
          <cell r="I246">
            <v>207683.5</v>
          </cell>
        </row>
        <row r="247">
          <cell r="A247" t="str">
            <v>1.2.3.01.01.0018</v>
          </cell>
          <cell r="B247" t="str">
            <v>A</v>
          </cell>
          <cell r="C247">
            <v>1</v>
          </cell>
          <cell r="D247">
            <v>318</v>
          </cell>
          <cell r="E247" t="str">
            <v xml:space="preserve">Posto do Ipemar                                  </v>
          </cell>
          <cell r="F247">
            <v>446340.18</v>
          </cell>
          <cell r="G247">
            <v>0</v>
          </cell>
          <cell r="H247">
            <v>0</v>
          </cell>
          <cell r="I247">
            <v>446340.18</v>
          </cell>
        </row>
        <row r="248">
          <cell r="A248" t="str">
            <v>1.2.3.01.01.0019</v>
          </cell>
          <cell r="B248" t="str">
            <v>A</v>
          </cell>
          <cell r="C248">
            <v>1</v>
          </cell>
          <cell r="D248">
            <v>319</v>
          </cell>
          <cell r="E248" t="str">
            <v xml:space="preserve">Posto VIGIAGRO - Contrapartida                   </v>
          </cell>
          <cell r="F248">
            <v>49225.3</v>
          </cell>
          <cell r="G248">
            <v>0</v>
          </cell>
          <cell r="H248">
            <v>0</v>
          </cell>
          <cell r="I248">
            <v>49225.3</v>
          </cell>
        </row>
        <row r="249">
          <cell r="A249" t="str">
            <v>1.2.3.01.01.0020</v>
          </cell>
          <cell r="B249" t="str">
            <v>A</v>
          </cell>
          <cell r="C249">
            <v>1</v>
          </cell>
          <cell r="D249">
            <v>320</v>
          </cell>
          <cell r="E249" t="str">
            <v xml:space="preserve">Posto Corpo de Bombeiros                         </v>
          </cell>
          <cell r="F249">
            <v>29740</v>
          </cell>
          <cell r="G249">
            <v>0</v>
          </cell>
          <cell r="H249">
            <v>0</v>
          </cell>
          <cell r="I249">
            <v>29740</v>
          </cell>
        </row>
        <row r="250">
          <cell r="A250" t="str">
            <v>1.2.3.01.01.0021</v>
          </cell>
          <cell r="B250" t="str">
            <v>A</v>
          </cell>
          <cell r="C250">
            <v>1</v>
          </cell>
          <cell r="D250">
            <v>321</v>
          </cell>
          <cell r="E250" t="str">
            <v xml:space="preserve">Oficina EMAP                                     </v>
          </cell>
          <cell r="F250">
            <v>431184.95</v>
          </cell>
          <cell r="G250">
            <v>0</v>
          </cell>
          <cell r="H250">
            <v>0</v>
          </cell>
          <cell r="I250">
            <v>431184.95</v>
          </cell>
        </row>
        <row r="251">
          <cell r="A251" t="str">
            <v>1.2.3.01.01.0022</v>
          </cell>
          <cell r="B251" t="str">
            <v>A</v>
          </cell>
          <cell r="C251">
            <v>1</v>
          </cell>
          <cell r="D251">
            <v>322</v>
          </cell>
          <cell r="E251" t="str">
            <v xml:space="preserve">Conteiner Posto Polícia Federal                  </v>
          </cell>
          <cell r="F251">
            <v>139860</v>
          </cell>
          <cell r="G251">
            <v>0</v>
          </cell>
          <cell r="H251">
            <v>0</v>
          </cell>
          <cell r="I251">
            <v>139860</v>
          </cell>
        </row>
        <row r="252">
          <cell r="A252" t="str">
            <v>1.2.3.01.01.0023</v>
          </cell>
          <cell r="B252" t="str">
            <v>A</v>
          </cell>
          <cell r="C252">
            <v>1</v>
          </cell>
          <cell r="D252">
            <v>323</v>
          </cell>
          <cell r="E252" t="str">
            <v xml:space="preserve">Passarela Terminal Cujupe                        </v>
          </cell>
          <cell r="F252">
            <v>101292</v>
          </cell>
          <cell r="G252">
            <v>0</v>
          </cell>
          <cell r="H252">
            <v>0</v>
          </cell>
          <cell r="I252">
            <v>101292</v>
          </cell>
        </row>
        <row r="253">
          <cell r="A253" t="str">
            <v>1.2.3.01.01.0024</v>
          </cell>
          <cell r="B253" t="str">
            <v>A</v>
          </cell>
          <cell r="C253">
            <v>1</v>
          </cell>
          <cell r="D253">
            <v>324</v>
          </cell>
          <cell r="E253" t="str">
            <v xml:space="preserve">Pavimentação da Área A. 01 da EMAP               </v>
          </cell>
          <cell r="F253">
            <v>137600</v>
          </cell>
          <cell r="G253">
            <v>0</v>
          </cell>
          <cell r="H253">
            <v>0</v>
          </cell>
          <cell r="I253">
            <v>137600</v>
          </cell>
        </row>
        <row r="254">
          <cell r="A254" t="str">
            <v>1.2.3.01.01.0025</v>
          </cell>
          <cell r="B254" t="str">
            <v>A</v>
          </cell>
          <cell r="C254">
            <v>1</v>
          </cell>
          <cell r="D254">
            <v>325</v>
          </cell>
          <cell r="E254" t="str">
            <v xml:space="preserve">Subestação C. Bombeiros Estac de Carreta         </v>
          </cell>
          <cell r="F254">
            <v>78926.05</v>
          </cell>
          <cell r="G254">
            <v>0</v>
          </cell>
          <cell r="H254">
            <v>0</v>
          </cell>
          <cell r="I254">
            <v>78926.05</v>
          </cell>
        </row>
        <row r="255">
          <cell r="A255" t="str">
            <v>1.2.3.01.01.0026</v>
          </cell>
          <cell r="B255" t="str">
            <v>A</v>
          </cell>
          <cell r="C255">
            <v>1</v>
          </cell>
          <cell r="D255">
            <v>326</v>
          </cell>
          <cell r="E255" t="str">
            <v xml:space="preserve">Estacionamento de Lanchas                        </v>
          </cell>
          <cell r="F255">
            <v>136387.59</v>
          </cell>
          <cell r="G255">
            <v>0</v>
          </cell>
          <cell r="H255">
            <v>0</v>
          </cell>
          <cell r="I255">
            <v>136387.59</v>
          </cell>
        </row>
        <row r="256">
          <cell r="A256" t="str">
            <v>1.2.3.01.01.0027</v>
          </cell>
          <cell r="B256" t="str">
            <v>A</v>
          </cell>
          <cell r="C256">
            <v>1</v>
          </cell>
          <cell r="D256">
            <v>327</v>
          </cell>
          <cell r="E256" t="str">
            <v xml:space="preserve">Pavimentação Acesso aos Berços                   </v>
          </cell>
          <cell r="F256">
            <v>145054.93</v>
          </cell>
          <cell r="G256">
            <v>0</v>
          </cell>
          <cell r="H256">
            <v>0</v>
          </cell>
          <cell r="I256">
            <v>145054.93</v>
          </cell>
        </row>
        <row r="257">
          <cell r="A257" t="str">
            <v>1.2.3.01.01.0028</v>
          </cell>
          <cell r="B257" t="str">
            <v>A</v>
          </cell>
          <cell r="C257">
            <v>1</v>
          </cell>
          <cell r="D257">
            <v>328</v>
          </cell>
          <cell r="E257" t="str">
            <v xml:space="preserve">Conteiner Praticagem                             </v>
          </cell>
          <cell r="F257">
            <v>138325</v>
          </cell>
          <cell r="G257">
            <v>0</v>
          </cell>
          <cell r="H257">
            <v>0</v>
          </cell>
          <cell r="I257">
            <v>138325</v>
          </cell>
        </row>
        <row r="258">
          <cell r="A258" t="str">
            <v>1.2.3.01.01.0029</v>
          </cell>
          <cell r="B258" t="str">
            <v>A</v>
          </cell>
          <cell r="C258">
            <v>1</v>
          </cell>
          <cell r="D258">
            <v>329</v>
          </cell>
          <cell r="E258" t="str">
            <v xml:space="preserve">Posto Fiscalização Estado Ponta Espera           </v>
          </cell>
          <cell r="F258">
            <v>109929.43</v>
          </cell>
          <cell r="G258">
            <v>0</v>
          </cell>
          <cell r="H258">
            <v>0</v>
          </cell>
          <cell r="I258">
            <v>109929.43</v>
          </cell>
        </row>
        <row r="259">
          <cell r="A259" t="str">
            <v>1.2.3.01.01.0030</v>
          </cell>
          <cell r="B259" t="str">
            <v>A</v>
          </cell>
          <cell r="C259">
            <v>1</v>
          </cell>
          <cell r="D259">
            <v>330</v>
          </cell>
          <cell r="E259" t="str">
            <v xml:space="preserve">Abrigos Ponto de Ônibus - Área Portuária         </v>
          </cell>
          <cell r="F259">
            <v>164102.10999999999</v>
          </cell>
          <cell r="G259">
            <v>0</v>
          </cell>
          <cell r="H259">
            <v>0</v>
          </cell>
          <cell r="I259">
            <v>164102.10999999999</v>
          </cell>
        </row>
        <row r="260">
          <cell r="A260" t="str">
            <v>1.2.3.01.01.0031</v>
          </cell>
          <cell r="B260" t="str">
            <v>A</v>
          </cell>
          <cell r="C260">
            <v>1</v>
          </cell>
          <cell r="D260">
            <v>331</v>
          </cell>
          <cell r="E260" t="str">
            <v xml:space="preserve">Acesso ao Terminal da Petrobras                  </v>
          </cell>
          <cell r="F260">
            <v>280780.3</v>
          </cell>
          <cell r="G260">
            <v>0</v>
          </cell>
          <cell r="H260">
            <v>0</v>
          </cell>
          <cell r="I260">
            <v>280780.3</v>
          </cell>
        </row>
        <row r="261">
          <cell r="A261" t="str">
            <v>1.2.3.01.01.0032</v>
          </cell>
          <cell r="B261" t="str">
            <v>A</v>
          </cell>
          <cell r="C261">
            <v>1</v>
          </cell>
          <cell r="D261">
            <v>332</v>
          </cell>
          <cell r="E261" t="str">
            <v xml:space="preserve">Instalações Elétricas no Porto                   </v>
          </cell>
          <cell r="F261">
            <v>142300</v>
          </cell>
          <cell r="G261">
            <v>0</v>
          </cell>
          <cell r="H261">
            <v>0</v>
          </cell>
          <cell r="I261">
            <v>142300</v>
          </cell>
        </row>
        <row r="262">
          <cell r="A262" t="str">
            <v>1.2.3.01.01.0033</v>
          </cell>
          <cell r="B262" t="str">
            <v>A</v>
          </cell>
          <cell r="C262">
            <v>1</v>
          </cell>
          <cell r="D262">
            <v>333</v>
          </cell>
          <cell r="E262" t="str">
            <v xml:space="preserve">Depósito de Materiais Ponta da Espera            </v>
          </cell>
          <cell r="F262">
            <v>128000</v>
          </cell>
          <cell r="G262">
            <v>0</v>
          </cell>
          <cell r="H262">
            <v>0</v>
          </cell>
          <cell r="I262">
            <v>128000</v>
          </cell>
        </row>
        <row r="263">
          <cell r="A263" t="str">
            <v>1.2.3.01.01.0034</v>
          </cell>
          <cell r="B263" t="str">
            <v>A</v>
          </cell>
          <cell r="C263">
            <v>1</v>
          </cell>
          <cell r="D263">
            <v>334</v>
          </cell>
          <cell r="E263" t="str">
            <v xml:space="preserve">Torres de Refletores da Área Alfandegada         </v>
          </cell>
          <cell r="F263">
            <v>307970.46999999997</v>
          </cell>
          <cell r="G263">
            <v>0</v>
          </cell>
          <cell r="H263">
            <v>0</v>
          </cell>
          <cell r="I263">
            <v>307970.46999999997</v>
          </cell>
        </row>
        <row r="264">
          <cell r="A264" t="str">
            <v>1.2.3.01.01.0035</v>
          </cell>
          <cell r="B264" t="str">
            <v>A</v>
          </cell>
          <cell r="C264">
            <v>1</v>
          </cell>
          <cell r="D264">
            <v>335</v>
          </cell>
          <cell r="E264" t="str">
            <v xml:space="preserve">Cozinha Industrial da Emap                       </v>
          </cell>
          <cell r="F264">
            <v>132649.45000000001</v>
          </cell>
          <cell r="G264">
            <v>0</v>
          </cell>
          <cell r="H264">
            <v>0</v>
          </cell>
          <cell r="I264">
            <v>132649.45000000001</v>
          </cell>
        </row>
        <row r="265">
          <cell r="A265" t="str">
            <v>1.2.3.01.01.0036</v>
          </cell>
          <cell r="B265" t="str">
            <v>A</v>
          </cell>
          <cell r="C265">
            <v>1</v>
          </cell>
          <cell r="D265">
            <v>336</v>
          </cell>
          <cell r="E265" t="str">
            <v xml:space="preserve">Salão de Recepção da Emap                        </v>
          </cell>
          <cell r="F265">
            <v>151373.47</v>
          </cell>
          <cell r="G265">
            <v>0</v>
          </cell>
          <cell r="H265">
            <v>0</v>
          </cell>
          <cell r="I265">
            <v>151373.47</v>
          </cell>
        </row>
        <row r="266">
          <cell r="A266" t="str">
            <v>1.2.3.01.01.0037</v>
          </cell>
          <cell r="B266" t="str">
            <v>A</v>
          </cell>
          <cell r="C266">
            <v>1</v>
          </cell>
          <cell r="D266">
            <v>337</v>
          </cell>
          <cell r="E266" t="str">
            <v xml:space="preserve">Área Vivência Posto Sefaz                        </v>
          </cell>
          <cell r="F266">
            <v>139383.35999999999</v>
          </cell>
          <cell r="G266">
            <v>0</v>
          </cell>
          <cell r="H266">
            <v>0</v>
          </cell>
          <cell r="I266">
            <v>139383.35999999999</v>
          </cell>
        </row>
        <row r="267">
          <cell r="A267" t="str">
            <v>1.2.3.01.01.0038</v>
          </cell>
          <cell r="B267" t="str">
            <v>A</v>
          </cell>
          <cell r="C267">
            <v>1</v>
          </cell>
          <cell r="D267">
            <v>338</v>
          </cell>
          <cell r="E267" t="str">
            <v xml:space="preserve">Pavimentação Externa do Porto                    </v>
          </cell>
          <cell r="F267">
            <v>134919.72</v>
          </cell>
          <cell r="G267">
            <v>0</v>
          </cell>
          <cell r="H267">
            <v>0</v>
          </cell>
          <cell r="I267">
            <v>134919.72</v>
          </cell>
        </row>
        <row r="268">
          <cell r="A268" t="str">
            <v>1.2.3.01.01.0040</v>
          </cell>
          <cell r="B268" t="str">
            <v>A</v>
          </cell>
          <cell r="C268">
            <v>1</v>
          </cell>
          <cell r="D268">
            <v>339</v>
          </cell>
          <cell r="E268" t="str">
            <v xml:space="preserve">Sistema de Combate a Incêndio do Porto           </v>
          </cell>
          <cell r="F268">
            <v>270785.17</v>
          </cell>
          <cell r="G268">
            <v>0</v>
          </cell>
          <cell r="H268">
            <v>0</v>
          </cell>
          <cell r="I268">
            <v>270785.17</v>
          </cell>
        </row>
        <row r="269">
          <cell r="A269" t="str">
            <v>1.2.3.01.01.0041</v>
          </cell>
          <cell r="B269" t="str">
            <v>A</v>
          </cell>
          <cell r="C269">
            <v>1</v>
          </cell>
          <cell r="D269">
            <v>340</v>
          </cell>
          <cell r="E269" t="str">
            <v xml:space="preserve">Instalação p/ Transp. Deriv. de Pétroleo         </v>
          </cell>
          <cell r="F269">
            <v>132722</v>
          </cell>
          <cell r="G269">
            <v>0</v>
          </cell>
          <cell r="H269">
            <v>0</v>
          </cell>
          <cell r="I269">
            <v>132722</v>
          </cell>
        </row>
        <row r="270">
          <cell r="A270" t="str">
            <v>1.2.3.01.01.0042</v>
          </cell>
          <cell r="B270" t="str">
            <v>A</v>
          </cell>
          <cell r="C270">
            <v>1</v>
          </cell>
          <cell r="D270">
            <v>341</v>
          </cell>
          <cell r="E270" t="str">
            <v xml:space="preserve">Praça do Portuário                               </v>
          </cell>
          <cell r="F270">
            <v>141997.69</v>
          </cell>
          <cell r="G270">
            <v>0</v>
          </cell>
          <cell r="H270">
            <v>0</v>
          </cell>
          <cell r="I270">
            <v>141997.69</v>
          </cell>
        </row>
        <row r="271">
          <cell r="A271" t="str">
            <v>1.2.3.01.01.0043</v>
          </cell>
          <cell r="B271" t="str">
            <v>A</v>
          </cell>
          <cell r="C271">
            <v>1</v>
          </cell>
          <cell r="D271">
            <v>342</v>
          </cell>
          <cell r="E271" t="str">
            <v xml:space="preserve">Estacionamento para Ônibus                       </v>
          </cell>
          <cell r="F271">
            <v>43661.38</v>
          </cell>
          <cell r="G271">
            <v>0</v>
          </cell>
          <cell r="H271">
            <v>0</v>
          </cell>
          <cell r="I271">
            <v>43661.38</v>
          </cell>
        </row>
        <row r="272">
          <cell r="A272" t="str">
            <v>1.2.3.01.01.0044</v>
          </cell>
          <cell r="B272" t="str">
            <v>A</v>
          </cell>
          <cell r="C272">
            <v>1</v>
          </cell>
          <cell r="D272">
            <v>343</v>
          </cell>
          <cell r="E272" t="str">
            <v xml:space="preserve">Passarela Terminal Ponta da Espera               </v>
          </cell>
          <cell r="F272">
            <v>134998.29999999999</v>
          </cell>
          <cell r="G272">
            <v>0</v>
          </cell>
          <cell r="H272">
            <v>0</v>
          </cell>
          <cell r="I272">
            <v>134998.29999999999</v>
          </cell>
        </row>
        <row r="273">
          <cell r="A273" t="str">
            <v>1.2.3.01.01.0045</v>
          </cell>
          <cell r="B273" t="str">
            <v>A</v>
          </cell>
          <cell r="C273">
            <v>1</v>
          </cell>
          <cell r="D273">
            <v>344</v>
          </cell>
          <cell r="E273" t="str">
            <v xml:space="preserve">Sistema de Esgoto Sanitário área A-11            </v>
          </cell>
          <cell r="F273">
            <v>84845.98</v>
          </cell>
          <cell r="G273">
            <v>0</v>
          </cell>
          <cell r="H273">
            <v>0</v>
          </cell>
          <cell r="I273">
            <v>84845.98</v>
          </cell>
        </row>
        <row r="274">
          <cell r="A274" t="str">
            <v>1.2.3.01.01.0046</v>
          </cell>
          <cell r="B274" t="str">
            <v>A</v>
          </cell>
          <cell r="C274">
            <v>1</v>
          </cell>
          <cell r="D274">
            <v>345</v>
          </cell>
          <cell r="E274" t="str">
            <v xml:space="preserve">Urbanização Centro de Negócios                   </v>
          </cell>
          <cell r="F274">
            <v>143209.35</v>
          </cell>
          <cell r="G274">
            <v>0</v>
          </cell>
          <cell r="H274">
            <v>0</v>
          </cell>
          <cell r="I274">
            <v>143209.35</v>
          </cell>
        </row>
        <row r="275">
          <cell r="A275" t="str">
            <v>1.2.3.01.01.0047</v>
          </cell>
          <cell r="B275" t="str">
            <v>A</v>
          </cell>
          <cell r="C275">
            <v>1</v>
          </cell>
          <cell r="D275">
            <v>346</v>
          </cell>
          <cell r="E275" t="str">
            <v xml:space="preserve">Sist. de Abastec. d'agua Ponta da Espera         </v>
          </cell>
          <cell r="F275">
            <v>138437.65</v>
          </cell>
          <cell r="G275">
            <v>0</v>
          </cell>
          <cell r="H275">
            <v>0</v>
          </cell>
          <cell r="I275">
            <v>138437.65</v>
          </cell>
        </row>
        <row r="276">
          <cell r="A276" t="str">
            <v>1.2.3.01.01.0048</v>
          </cell>
          <cell r="B276" t="str">
            <v>A</v>
          </cell>
          <cell r="C276">
            <v>1</v>
          </cell>
          <cell r="D276">
            <v>347</v>
          </cell>
          <cell r="E276" t="str">
            <v xml:space="preserve">Instalações Rede de Dados Vigiagro               </v>
          </cell>
          <cell r="F276">
            <v>133495.20000000001</v>
          </cell>
          <cell r="G276">
            <v>0</v>
          </cell>
          <cell r="H276">
            <v>0</v>
          </cell>
          <cell r="I276">
            <v>133495.20000000001</v>
          </cell>
        </row>
        <row r="277">
          <cell r="A277" t="str">
            <v>1.2.3.01.01.0049</v>
          </cell>
          <cell r="B277" t="str">
            <v>A</v>
          </cell>
          <cell r="C277">
            <v>1</v>
          </cell>
          <cell r="D277">
            <v>348</v>
          </cell>
          <cell r="E277" t="str">
            <v xml:space="preserve">Muros de Contenção Ponta da Espera               </v>
          </cell>
          <cell r="F277">
            <v>67979.61</v>
          </cell>
          <cell r="G277">
            <v>0</v>
          </cell>
          <cell r="H277">
            <v>0</v>
          </cell>
          <cell r="I277">
            <v>67979.61</v>
          </cell>
        </row>
        <row r="278">
          <cell r="A278" t="str">
            <v>1.2.3.01.01.0050</v>
          </cell>
          <cell r="B278" t="str">
            <v>A</v>
          </cell>
          <cell r="C278">
            <v>1</v>
          </cell>
          <cell r="D278">
            <v>349</v>
          </cell>
          <cell r="E278" t="str">
            <v xml:space="preserve">Muro Guarda de Sucatas                           </v>
          </cell>
          <cell r="F278">
            <v>134563.98000000001</v>
          </cell>
          <cell r="G278">
            <v>0</v>
          </cell>
          <cell r="H278">
            <v>0</v>
          </cell>
          <cell r="I278">
            <v>134563.98000000001</v>
          </cell>
        </row>
        <row r="279">
          <cell r="A279" t="str">
            <v>1.2.3.01.01.0051</v>
          </cell>
          <cell r="B279" t="str">
            <v>A</v>
          </cell>
          <cell r="C279">
            <v>1</v>
          </cell>
          <cell r="D279">
            <v>350</v>
          </cell>
          <cell r="E279" t="str">
            <v xml:space="preserve">Estacionamento de Carretas                       </v>
          </cell>
          <cell r="F279">
            <v>3292602.66</v>
          </cell>
          <cell r="G279">
            <v>0</v>
          </cell>
          <cell r="H279">
            <v>0</v>
          </cell>
          <cell r="I279">
            <v>3292602.66</v>
          </cell>
        </row>
        <row r="280">
          <cell r="A280" t="str">
            <v>1.2.3.01.01.0052</v>
          </cell>
          <cell r="B280" t="str">
            <v>A</v>
          </cell>
          <cell r="C280">
            <v>1</v>
          </cell>
          <cell r="D280">
            <v>351</v>
          </cell>
          <cell r="E280" t="str">
            <v xml:space="preserve">Prédio OGMO                                      </v>
          </cell>
          <cell r="F280">
            <v>491664.97</v>
          </cell>
          <cell r="G280">
            <v>0</v>
          </cell>
          <cell r="H280">
            <v>0</v>
          </cell>
          <cell r="I280">
            <v>491664.97</v>
          </cell>
        </row>
        <row r="281">
          <cell r="A281" t="str">
            <v>1.2.3.01.01.0053</v>
          </cell>
          <cell r="B281" t="str">
            <v>A</v>
          </cell>
          <cell r="C281">
            <v>1</v>
          </cell>
          <cell r="D281">
            <v>352</v>
          </cell>
          <cell r="E281" t="str">
            <v xml:space="preserve">Prédio Centro de Negócios - Contrapart           </v>
          </cell>
          <cell r="F281">
            <v>609334.03</v>
          </cell>
          <cell r="G281">
            <v>0</v>
          </cell>
          <cell r="H281">
            <v>0</v>
          </cell>
          <cell r="I281">
            <v>609334.03</v>
          </cell>
        </row>
        <row r="282">
          <cell r="A282" t="str">
            <v>1.2.3.01.01.0054</v>
          </cell>
          <cell r="B282" t="str">
            <v>A</v>
          </cell>
          <cell r="C282">
            <v>1</v>
          </cell>
          <cell r="D282">
            <v>353</v>
          </cell>
          <cell r="E282" t="str">
            <v xml:space="preserve">Prédio de Operações                              </v>
          </cell>
          <cell r="F282">
            <v>967638.44</v>
          </cell>
          <cell r="G282">
            <v>0</v>
          </cell>
          <cell r="H282">
            <v>0</v>
          </cell>
          <cell r="I282">
            <v>967638.44</v>
          </cell>
        </row>
        <row r="283">
          <cell r="A283" t="str">
            <v>1.2.3.01.01.0055</v>
          </cell>
          <cell r="B283" t="str">
            <v>A</v>
          </cell>
          <cell r="C283">
            <v>1</v>
          </cell>
          <cell r="D283">
            <v>354</v>
          </cell>
          <cell r="E283" t="str">
            <v xml:space="preserve">Recuperação da Plat. da Ext. Cais Norte          </v>
          </cell>
          <cell r="F283">
            <v>106700</v>
          </cell>
          <cell r="G283">
            <v>0</v>
          </cell>
          <cell r="H283">
            <v>0</v>
          </cell>
          <cell r="I283">
            <v>106700</v>
          </cell>
        </row>
        <row r="284">
          <cell r="A284" t="str">
            <v>1.2.3.01.01.0056</v>
          </cell>
          <cell r="B284" t="str">
            <v>A</v>
          </cell>
          <cell r="C284">
            <v>1</v>
          </cell>
          <cell r="D284">
            <v>355</v>
          </cell>
          <cell r="E284" t="str">
            <v xml:space="preserve">Terminal de Passageiros Ponta da Espera          </v>
          </cell>
          <cell r="F284">
            <v>266894.42</v>
          </cell>
          <cell r="G284">
            <v>0</v>
          </cell>
          <cell r="H284">
            <v>0</v>
          </cell>
          <cell r="I284">
            <v>266894.42</v>
          </cell>
        </row>
        <row r="285">
          <cell r="A285" t="str">
            <v>1.2.3.01.01.0057</v>
          </cell>
          <cell r="B285" t="str">
            <v>A</v>
          </cell>
          <cell r="C285">
            <v>1</v>
          </cell>
          <cell r="D285">
            <v>356</v>
          </cell>
          <cell r="E285" t="str">
            <v xml:space="preserve">Novo Terminal Ferry-Boat Ponta da Espera         </v>
          </cell>
          <cell r="F285">
            <v>151649.4</v>
          </cell>
          <cell r="G285">
            <v>0</v>
          </cell>
          <cell r="H285">
            <v>0</v>
          </cell>
          <cell r="I285">
            <v>151649.4</v>
          </cell>
        </row>
        <row r="286">
          <cell r="A286" t="str">
            <v>1.2.3.01.01.0058</v>
          </cell>
          <cell r="B286" t="str">
            <v>A</v>
          </cell>
          <cell r="C286">
            <v>1</v>
          </cell>
          <cell r="D286">
            <v>357</v>
          </cell>
          <cell r="E286" t="str">
            <v xml:space="preserve">Muro da Área Alfandegada                         </v>
          </cell>
          <cell r="F286">
            <v>46527.28</v>
          </cell>
          <cell r="G286">
            <v>0</v>
          </cell>
          <cell r="H286">
            <v>0</v>
          </cell>
          <cell r="I286">
            <v>46527.28</v>
          </cell>
        </row>
        <row r="287">
          <cell r="A287" t="str">
            <v>1.2.3.01.01.0059</v>
          </cell>
          <cell r="B287" t="str">
            <v>A</v>
          </cell>
          <cell r="C287">
            <v>1</v>
          </cell>
          <cell r="D287">
            <v>358</v>
          </cell>
          <cell r="E287" t="str">
            <v xml:space="preserve">Galpão do Mercado do Cujupe                      </v>
          </cell>
          <cell r="F287">
            <v>29956.69</v>
          </cell>
          <cell r="G287">
            <v>0</v>
          </cell>
          <cell r="H287">
            <v>0</v>
          </cell>
          <cell r="I287">
            <v>29956.69</v>
          </cell>
        </row>
        <row r="288">
          <cell r="A288" t="str">
            <v>1.2.3.01.01.0060</v>
          </cell>
          <cell r="B288" t="str">
            <v>A</v>
          </cell>
          <cell r="C288">
            <v>1</v>
          </cell>
          <cell r="D288">
            <v>359</v>
          </cell>
          <cell r="E288" t="str">
            <v xml:space="preserve">Guarita de Acesso ao Porto                       </v>
          </cell>
          <cell r="F288">
            <v>130675.79</v>
          </cell>
          <cell r="G288">
            <v>0</v>
          </cell>
          <cell r="H288">
            <v>0</v>
          </cell>
          <cell r="I288">
            <v>130675.79</v>
          </cell>
        </row>
        <row r="289">
          <cell r="A289" t="str">
            <v>1.2.3.01.01.0061</v>
          </cell>
          <cell r="B289" t="str">
            <v>A</v>
          </cell>
          <cell r="C289">
            <v>1</v>
          </cell>
          <cell r="D289">
            <v>1368</v>
          </cell>
          <cell r="E289" t="str">
            <v xml:space="preserve">Pátio Retroárea Berço 103                        </v>
          </cell>
          <cell r="F289">
            <v>1378392.17</v>
          </cell>
          <cell r="G289">
            <v>0</v>
          </cell>
          <cell r="H289">
            <v>0</v>
          </cell>
          <cell r="I289">
            <v>1378392.17</v>
          </cell>
        </row>
        <row r="290">
          <cell r="A290" t="str">
            <v>1.2.3.01.02</v>
          </cell>
          <cell r="B290" t="str">
            <v>S</v>
          </cell>
          <cell r="C290">
            <v>1</v>
          </cell>
          <cell r="D290">
            <v>3831</v>
          </cell>
          <cell r="E290" t="str">
            <v xml:space="preserve">Terrenos                                         </v>
          </cell>
          <cell r="F290">
            <v>0</v>
          </cell>
          <cell r="G290">
            <v>277124774.42000002</v>
          </cell>
          <cell r="H290">
            <v>0</v>
          </cell>
          <cell r="I290">
            <v>277124774.42000002</v>
          </cell>
        </row>
        <row r="291">
          <cell r="A291" t="str">
            <v>1.2.3.01.02.0001</v>
          </cell>
          <cell r="B291" t="str">
            <v>A</v>
          </cell>
          <cell r="C291">
            <v>1</v>
          </cell>
          <cell r="D291">
            <v>3832</v>
          </cell>
          <cell r="E291" t="str">
            <v xml:space="preserve">Gleba Tibiri-Pedrinhas Módulo "B"                </v>
          </cell>
          <cell r="F291">
            <v>0</v>
          </cell>
          <cell r="G291">
            <v>69556457.549999997</v>
          </cell>
          <cell r="H291">
            <v>0</v>
          </cell>
          <cell r="I291">
            <v>69556457.549999997</v>
          </cell>
        </row>
        <row r="292">
          <cell r="A292" t="str">
            <v>1.2.3.01.02.0002</v>
          </cell>
          <cell r="B292" t="str">
            <v>A</v>
          </cell>
          <cell r="C292">
            <v>1</v>
          </cell>
          <cell r="D292">
            <v>3833</v>
          </cell>
          <cell r="E292" t="str">
            <v xml:space="preserve">Gleba "H2" do Distrito Industrial                </v>
          </cell>
          <cell r="F292">
            <v>0</v>
          </cell>
          <cell r="G292">
            <v>207568316.87</v>
          </cell>
          <cell r="H292">
            <v>0</v>
          </cell>
          <cell r="I292">
            <v>207568316.87</v>
          </cell>
        </row>
        <row r="293">
          <cell r="A293" t="str">
            <v>1.2.3.02</v>
          </cell>
          <cell r="B293" t="str">
            <v>S</v>
          </cell>
          <cell r="C293">
            <v>1</v>
          </cell>
          <cell r="D293">
            <v>360</v>
          </cell>
          <cell r="E293" t="str">
            <v xml:space="preserve">Bens Móveis                                      </v>
          </cell>
          <cell r="F293">
            <v>29069793.41</v>
          </cell>
          <cell r="G293">
            <v>350.9</v>
          </cell>
          <cell r="H293">
            <v>0</v>
          </cell>
          <cell r="I293">
            <v>29070144.309999999</v>
          </cell>
        </row>
        <row r="294">
          <cell r="A294" t="str">
            <v>1.2.3.02.01</v>
          </cell>
          <cell r="B294" t="str">
            <v>A</v>
          </cell>
          <cell r="C294">
            <v>1</v>
          </cell>
          <cell r="D294">
            <v>361</v>
          </cell>
          <cell r="E294" t="str">
            <v xml:space="preserve">Móveis e Utensílios                              </v>
          </cell>
          <cell r="F294">
            <v>3365061.11</v>
          </cell>
          <cell r="G294">
            <v>0</v>
          </cell>
          <cell r="H294">
            <v>0</v>
          </cell>
          <cell r="I294">
            <v>3365061.11</v>
          </cell>
        </row>
        <row r="295">
          <cell r="A295" t="str">
            <v>1.2.3.02.02</v>
          </cell>
          <cell r="B295" t="str">
            <v>A</v>
          </cell>
          <cell r="C295">
            <v>1</v>
          </cell>
          <cell r="D295">
            <v>362</v>
          </cell>
          <cell r="E295" t="str">
            <v xml:space="preserve">Equipamentos de Informática                      </v>
          </cell>
          <cell r="F295">
            <v>4600818.78</v>
          </cell>
          <cell r="G295">
            <v>0</v>
          </cell>
          <cell r="H295">
            <v>0</v>
          </cell>
          <cell r="I295">
            <v>4600818.78</v>
          </cell>
        </row>
        <row r="296">
          <cell r="A296" t="str">
            <v>1.2.3.02.03</v>
          </cell>
          <cell r="B296" t="str">
            <v>A</v>
          </cell>
          <cell r="C296">
            <v>1</v>
          </cell>
          <cell r="D296">
            <v>363</v>
          </cell>
          <cell r="E296" t="str">
            <v xml:space="preserve">Máquinas e Equipamentos                          </v>
          </cell>
          <cell r="F296">
            <v>16020604.82</v>
          </cell>
          <cell r="G296">
            <v>350.9</v>
          </cell>
          <cell r="H296">
            <v>0</v>
          </cell>
          <cell r="I296">
            <v>16020955.720000001</v>
          </cell>
        </row>
        <row r="297">
          <cell r="A297" t="str">
            <v>1.2.3.02.04</v>
          </cell>
          <cell r="B297" t="str">
            <v>A</v>
          </cell>
          <cell r="C297">
            <v>1</v>
          </cell>
          <cell r="D297">
            <v>364</v>
          </cell>
          <cell r="E297" t="str">
            <v xml:space="preserve">Veículos                                         </v>
          </cell>
          <cell r="F297">
            <v>640048.76</v>
          </cell>
          <cell r="G297">
            <v>0</v>
          </cell>
          <cell r="H297">
            <v>0</v>
          </cell>
          <cell r="I297">
            <v>640048.76</v>
          </cell>
        </row>
        <row r="298">
          <cell r="A298" t="str">
            <v>1.2.3.02.05</v>
          </cell>
          <cell r="B298" t="str">
            <v>A</v>
          </cell>
          <cell r="C298">
            <v>1</v>
          </cell>
          <cell r="D298">
            <v>365</v>
          </cell>
          <cell r="E298" t="str">
            <v xml:space="preserve">Aparel, Máq e Equip. DNIT Contrapartida          </v>
          </cell>
          <cell r="F298">
            <v>309659.94</v>
          </cell>
          <cell r="G298">
            <v>0</v>
          </cell>
          <cell r="H298">
            <v>0</v>
          </cell>
          <cell r="I298">
            <v>309659.94</v>
          </cell>
        </row>
        <row r="299">
          <cell r="A299" t="str">
            <v>1.2.3.02.06</v>
          </cell>
          <cell r="B299" t="str">
            <v>A</v>
          </cell>
          <cell r="C299">
            <v>1</v>
          </cell>
          <cell r="D299">
            <v>1141</v>
          </cell>
          <cell r="E299" t="str">
            <v xml:space="preserve">Defensas Marítimas e Cabeços                     </v>
          </cell>
          <cell r="F299">
            <v>4133600</v>
          </cell>
          <cell r="G299">
            <v>0</v>
          </cell>
          <cell r="H299">
            <v>0</v>
          </cell>
          <cell r="I299">
            <v>4133600</v>
          </cell>
        </row>
        <row r="300">
          <cell r="A300" t="str">
            <v>1.2.3.03</v>
          </cell>
          <cell r="B300" t="str">
            <v>S</v>
          </cell>
          <cell r="C300">
            <v>1</v>
          </cell>
          <cell r="D300">
            <v>366</v>
          </cell>
          <cell r="E300" t="str">
            <v xml:space="preserve">Depreciação Acumulada                            </v>
          </cell>
          <cell r="F300">
            <v>-31786544.199999999</v>
          </cell>
          <cell r="G300">
            <v>0</v>
          </cell>
          <cell r="H300">
            <v>308293.42</v>
          </cell>
          <cell r="I300">
            <v>-32094837.620000001</v>
          </cell>
        </row>
        <row r="301">
          <cell r="A301" t="str">
            <v>1.2.3.03.01</v>
          </cell>
          <cell r="B301" t="str">
            <v>A</v>
          </cell>
          <cell r="C301">
            <v>1</v>
          </cell>
          <cell r="D301">
            <v>367</v>
          </cell>
          <cell r="E301" t="str">
            <v xml:space="preserve">(-) Deprec. acumul. - Benfeitorias               </v>
          </cell>
          <cell r="F301">
            <v>-15234175.109999999</v>
          </cell>
          <cell r="G301">
            <v>0</v>
          </cell>
          <cell r="H301">
            <v>100919.37</v>
          </cell>
          <cell r="I301">
            <v>-15335094.48</v>
          </cell>
        </row>
        <row r="302">
          <cell r="A302" t="str">
            <v>1.2.3.03.02</v>
          </cell>
          <cell r="B302" t="str">
            <v>A</v>
          </cell>
          <cell r="C302">
            <v>1</v>
          </cell>
          <cell r="D302">
            <v>368</v>
          </cell>
          <cell r="E302" t="str">
            <v xml:space="preserve">(-) Deprec. acumul. - Móveis e Utens.            </v>
          </cell>
          <cell r="F302">
            <v>-1934421.17</v>
          </cell>
          <cell r="G302">
            <v>0</v>
          </cell>
          <cell r="H302">
            <v>20196.96</v>
          </cell>
          <cell r="I302">
            <v>-1954618.13</v>
          </cell>
        </row>
        <row r="303">
          <cell r="A303" t="str">
            <v>1.2.3.03.03</v>
          </cell>
          <cell r="B303" t="str">
            <v>A</v>
          </cell>
          <cell r="C303">
            <v>1</v>
          </cell>
          <cell r="D303">
            <v>369</v>
          </cell>
          <cell r="E303" t="str">
            <v xml:space="preserve">(-) Deprec. acumul. - Equip. de Informát         </v>
          </cell>
          <cell r="F303">
            <v>-3924655.71</v>
          </cell>
          <cell r="G303">
            <v>0</v>
          </cell>
          <cell r="H303">
            <v>22925.97</v>
          </cell>
          <cell r="I303">
            <v>-3947581.68</v>
          </cell>
        </row>
        <row r="304">
          <cell r="A304" t="str">
            <v>1.2.3.03.04</v>
          </cell>
          <cell r="B304" t="str">
            <v>A</v>
          </cell>
          <cell r="C304">
            <v>1</v>
          </cell>
          <cell r="D304">
            <v>370</v>
          </cell>
          <cell r="E304" t="str">
            <v xml:space="preserve">(-) Deprec. acumul. - Máq. e Equip.              </v>
          </cell>
          <cell r="F304">
            <v>-6800993.79</v>
          </cell>
          <cell r="G304">
            <v>0</v>
          </cell>
          <cell r="H304">
            <v>122119.98</v>
          </cell>
          <cell r="I304">
            <v>-6923113.7699999996</v>
          </cell>
        </row>
        <row r="305">
          <cell r="A305" t="str">
            <v>1.2.3.03.05</v>
          </cell>
          <cell r="B305" t="str">
            <v>A</v>
          </cell>
          <cell r="C305">
            <v>1</v>
          </cell>
          <cell r="D305">
            <v>371</v>
          </cell>
          <cell r="E305" t="str">
            <v xml:space="preserve">(-) Deprec. acumul. - Veículos                   </v>
          </cell>
          <cell r="F305">
            <v>-395226.63</v>
          </cell>
          <cell r="G305">
            <v>0</v>
          </cell>
          <cell r="H305">
            <v>7684.44</v>
          </cell>
          <cell r="I305">
            <v>-402911.07</v>
          </cell>
        </row>
        <row r="306">
          <cell r="A306" t="str">
            <v>1.2.3.03.06</v>
          </cell>
          <cell r="B306" t="str">
            <v>A</v>
          </cell>
          <cell r="C306">
            <v>1</v>
          </cell>
          <cell r="D306">
            <v>372</v>
          </cell>
          <cell r="E306" t="str">
            <v xml:space="preserve">(-) Deprec. acumul. - Ap,Máq Equip.DNIT          </v>
          </cell>
          <cell r="F306">
            <v>-309659.94</v>
          </cell>
          <cell r="G306">
            <v>0</v>
          </cell>
          <cell r="H306">
            <v>0</v>
          </cell>
          <cell r="I306">
            <v>-309659.94</v>
          </cell>
        </row>
        <row r="307">
          <cell r="A307" t="str">
            <v>1.2.3.03.07</v>
          </cell>
          <cell r="B307" t="str">
            <v>A</v>
          </cell>
          <cell r="C307">
            <v>1</v>
          </cell>
          <cell r="D307">
            <v>1166</v>
          </cell>
          <cell r="E307" t="str">
            <v xml:space="preserve">(-) Deprec. acumul. - Defensas e Cabeços         </v>
          </cell>
          <cell r="F307">
            <v>-3187411.85</v>
          </cell>
          <cell r="G307">
            <v>0</v>
          </cell>
          <cell r="H307">
            <v>34446.699999999997</v>
          </cell>
          <cell r="I307">
            <v>-3221858.55</v>
          </cell>
        </row>
        <row r="308">
          <cell r="A308" t="str">
            <v>1.2.3.04</v>
          </cell>
          <cell r="B308" t="str">
            <v>S</v>
          </cell>
          <cell r="C308">
            <v>1</v>
          </cell>
          <cell r="D308">
            <v>373</v>
          </cell>
          <cell r="E308" t="str">
            <v xml:space="preserve">Benfeitorias em Móveis de Terceiros              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</row>
        <row r="309">
          <cell r="A309" t="str">
            <v>1.2.3.04.01</v>
          </cell>
          <cell r="B309" t="str">
            <v>A</v>
          </cell>
          <cell r="C309">
            <v>1</v>
          </cell>
          <cell r="D309">
            <v>374</v>
          </cell>
          <cell r="E309" t="str">
            <v xml:space="preserve">Máquinas e Motores                               </v>
          </cell>
          <cell r="F309">
            <v>148243.54</v>
          </cell>
          <cell r="G309">
            <v>0</v>
          </cell>
          <cell r="H309">
            <v>0</v>
          </cell>
          <cell r="I309">
            <v>148243.54</v>
          </cell>
        </row>
        <row r="310">
          <cell r="A310" t="str">
            <v>1.2.3.04.02</v>
          </cell>
          <cell r="B310" t="str">
            <v>A</v>
          </cell>
          <cell r="C310">
            <v>1</v>
          </cell>
          <cell r="D310">
            <v>375</v>
          </cell>
          <cell r="E310" t="str">
            <v xml:space="preserve">(-) Amortizações                                 </v>
          </cell>
          <cell r="F310">
            <v>-148243.54</v>
          </cell>
          <cell r="G310">
            <v>0</v>
          </cell>
          <cell r="H310">
            <v>0</v>
          </cell>
          <cell r="I310">
            <v>-148243.54</v>
          </cell>
        </row>
        <row r="311">
          <cell r="A311" t="str">
            <v>1.2.3.05</v>
          </cell>
          <cell r="B311" t="str">
            <v>S</v>
          </cell>
          <cell r="C311">
            <v>1</v>
          </cell>
          <cell r="D311">
            <v>376</v>
          </cell>
          <cell r="E311" t="str">
            <v xml:space="preserve">Bens Móveis Convênio                             </v>
          </cell>
          <cell r="F311">
            <v>252577.5</v>
          </cell>
          <cell r="G311">
            <v>0</v>
          </cell>
          <cell r="H311">
            <v>0</v>
          </cell>
          <cell r="I311">
            <v>252577.5</v>
          </cell>
        </row>
        <row r="312">
          <cell r="A312" t="str">
            <v>1.2.3.05.01</v>
          </cell>
          <cell r="B312" t="str">
            <v>S</v>
          </cell>
          <cell r="C312">
            <v>1</v>
          </cell>
          <cell r="D312">
            <v>377</v>
          </cell>
          <cell r="E312" t="str">
            <v xml:space="preserve">Bens Móveis DNIT AQ/173/2003/00                  </v>
          </cell>
          <cell r="F312">
            <v>252577.5</v>
          </cell>
          <cell r="G312">
            <v>0</v>
          </cell>
          <cell r="H312">
            <v>0</v>
          </cell>
          <cell r="I312">
            <v>252577.5</v>
          </cell>
        </row>
        <row r="313">
          <cell r="A313" t="str">
            <v>1.2.3.05.01.0001</v>
          </cell>
          <cell r="B313" t="str">
            <v>A</v>
          </cell>
          <cell r="C313">
            <v>1</v>
          </cell>
          <cell r="D313">
            <v>378</v>
          </cell>
          <cell r="E313" t="str">
            <v xml:space="preserve">Scanner de Bagagem                               </v>
          </cell>
          <cell r="F313">
            <v>252577.5</v>
          </cell>
          <cell r="G313">
            <v>0</v>
          </cell>
          <cell r="H313">
            <v>0</v>
          </cell>
          <cell r="I313">
            <v>252577.5</v>
          </cell>
        </row>
        <row r="314">
          <cell r="A314" t="str">
            <v>1.2.3.06</v>
          </cell>
          <cell r="B314" t="str">
            <v>S</v>
          </cell>
          <cell r="C314">
            <v>1</v>
          </cell>
          <cell r="D314">
            <v>379</v>
          </cell>
          <cell r="E314" t="str">
            <v xml:space="preserve">Obras em Andamento                               </v>
          </cell>
          <cell r="F314">
            <v>577113761.00999999</v>
          </cell>
          <cell r="G314">
            <v>945273.6</v>
          </cell>
          <cell r="H314">
            <v>0</v>
          </cell>
          <cell r="I314">
            <v>578059034.61000001</v>
          </cell>
        </row>
        <row r="315">
          <cell r="A315" t="str">
            <v>1.2.3.06.01</v>
          </cell>
          <cell r="B315" t="str">
            <v>S</v>
          </cell>
          <cell r="C315">
            <v>1</v>
          </cell>
          <cell r="D315">
            <v>380</v>
          </cell>
          <cell r="E315" t="str">
            <v xml:space="preserve">Obras em Andamento - EMAP                        </v>
          </cell>
          <cell r="F315">
            <v>239816825.78999999</v>
          </cell>
          <cell r="G315">
            <v>945273.6</v>
          </cell>
          <cell r="H315">
            <v>0</v>
          </cell>
          <cell r="I315">
            <v>240762099.38999999</v>
          </cell>
        </row>
        <row r="316">
          <cell r="A316" t="str">
            <v>1.2.3.06.01.0001</v>
          </cell>
          <cell r="B316" t="str">
            <v>A</v>
          </cell>
          <cell r="C316">
            <v>1</v>
          </cell>
          <cell r="D316">
            <v>381</v>
          </cell>
          <cell r="E316" t="str">
            <v xml:space="preserve">Projetos Execut. de Obras Civis                  </v>
          </cell>
          <cell r="F316">
            <v>1193478.17</v>
          </cell>
          <cell r="G316">
            <v>0</v>
          </cell>
          <cell r="H316">
            <v>0</v>
          </cell>
          <cell r="I316">
            <v>1193478.17</v>
          </cell>
        </row>
        <row r="317">
          <cell r="A317" t="str">
            <v>1.2.3.06.01.0002</v>
          </cell>
          <cell r="B317" t="str">
            <v>A</v>
          </cell>
          <cell r="C317">
            <v>1</v>
          </cell>
          <cell r="D317">
            <v>382</v>
          </cell>
          <cell r="E317" t="str">
            <v xml:space="preserve">Gerenc. e Fiscal das Obras DNIT-Contrapa         </v>
          </cell>
          <cell r="F317">
            <v>1685961.34</v>
          </cell>
          <cell r="G317">
            <v>0</v>
          </cell>
          <cell r="H317">
            <v>0</v>
          </cell>
          <cell r="I317">
            <v>1685961.34</v>
          </cell>
        </row>
        <row r="318">
          <cell r="A318" t="str">
            <v>1.2.3.06.01.0003</v>
          </cell>
          <cell r="B318" t="str">
            <v>A</v>
          </cell>
          <cell r="C318">
            <v>1</v>
          </cell>
          <cell r="D318">
            <v>383</v>
          </cell>
          <cell r="E318" t="str">
            <v xml:space="preserve">Portaria Avançada Porto do Itaqui                </v>
          </cell>
          <cell r="F318">
            <v>1665682.75</v>
          </cell>
          <cell r="G318">
            <v>0</v>
          </cell>
          <cell r="H318">
            <v>0</v>
          </cell>
          <cell r="I318">
            <v>1665682.75</v>
          </cell>
        </row>
        <row r="319">
          <cell r="A319" t="str">
            <v>1.2.3.06.01.0004</v>
          </cell>
          <cell r="B319" t="str">
            <v>A</v>
          </cell>
          <cell r="C319">
            <v>1</v>
          </cell>
          <cell r="D319">
            <v>384</v>
          </cell>
          <cell r="E319" t="str">
            <v xml:space="preserve">Recup/Retro Berços100,101e102 DNIT173 CP         </v>
          </cell>
          <cell r="F319">
            <v>11411216.91</v>
          </cell>
          <cell r="G319">
            <v>0</v>
          </cell>
          <cell r="H319">
            <v>0</v>
          </cell>
          <cell r="I319">
            <v>11411216.91</v>
          </cell>
        </row>
        <row r="320">
          <cell r="A320" t="str">
            <v>1.2.3.06.01.0005</v>
          </cell>
          <cell r="B320" t="str">
            <v>A</v>
          </cell>
          <cell r="C320">
            <v>1</v>
          </cell>
          <cell r="D320">
            <v>385</v>
          </cell>
          <cell r="E320" t="str">
            <v xml:space="preserve">Const. Berç100 Alarg Cais SulDNIT173 C.P         </v>
          </cell>
          <cell r="F320">
            <v>11165777.25</v>
          </cell>
          <cell r="G320">
            <v>0</v>
          </cell>
          <cell r="H320">
            <v>0</v>
          </cell>
          <cell r="I320">
            <v>11165777.25</v>
          </cell>
        </row>
        <row r="321">
          <cell r="A321" t="str">
            <v>1.2.3.06.01.0006</v>
          </cell>
          <cell r="B321" t="str">
            <v>A</v>
          </cell>
          <cell r="C321">
            <v>1</v>
          </cell>
          <cell r="D321">
            <v>386</v>
          </cell>
          <cell r="E321" t="str">
            <v xml:space="preserve">Prédio Corpo de Bombeiros                        </v>
          </cell>
          <cell r="F321">
            <v>94494.17</v>
          </cell>
          <cell r="G321">
            <v>0</v>
          </cell>
          <cell r="H321">
            <v>0</v>
          </cell>
          <cell r="I321">
            <v>94494.17</v>
          </cell>
        </row>
        <row r="322">
          <cell r="A322" t="str">
            <v>1.2.3.06.01.0007</v>
          </cell>
          <cell r="B322" t="str">
            <v>A</v>
          </cell>
          <cell r="C322">
            <v>1</v>
          </cell>
          <cell r="D322">
            <v>387</v>
          </cell>
          <cell r="E322" t="str">
            <v xml:space="preserve">Sist Atrac. a Laser-DNITAQ/173/2003 - CP         </v>
          </cell>
          <cell r="F322">
            <v>132124.51</v>
          </cell>
          <cell r="G322">
            <v>0</v>
          </cell>
          <cell r="H322">
            <v>0</v>
          </cell>
          <cell r="I322">
            <v>132124.51</v>
          </cell>
        </row>
        <row r="323">
          <cell r="A323" t="str">
            <v>1.2.3.06.01.0008</v>
          </cell>
          <cell r="B323" t="str">
            <v>A</v>
          </cell>
          <cell r="C323">
            <v>1</v>
          </cell>
          <cell r="D323">
            <v>388</v>
          </cell>
          <cell r="E323" t="str">
            <v xml:space="preserve">Dragagem Canal e Const. Aterro Hid. - CP         </v>
          </cell>
          <cell r="F323">
            <v>1608848.46</v>
          </cell>
          <cell r="G323">
            <v>0</v>
          </cell>
          <cell r="H323">
            <v>0</v>
          </cell>
          <cell r="I323">
            <v>1608848.46</v>
          </cell>
        </row>
        <row r="324">
          <cell r="A324" t="str">
            <v>1.2.3.06.01.0009</v>
          </cell>
          <cell r="B324" t="str">
            <v>A</v>
          </cell>
          <cell r="C324">
            <v>1</v>
          </cell>
          <cell r="D324">
            <v>389</v>
          </cell>
          <cell r="E324" t="str">
            <v xml:space="preserve">Abrigo do Grupo Gerador                          </v>
          </cell>
          <cell r="F324">
            <v>40443.919999999998</v>
          </cell>
          <cell r="G324">
            <v>0</v>
          </cell>
          <cell r="H324">
            <v>0</v>
          </cell>
          <cell r="I324">
            <v>40443.919999999998</v>
          </cell>
        </row>
        <row r="325">
          <cell r="A325" t="str">
            <v>1.2.3.06.01.0010</v>
          </cell>
          <cell r="B325" t="str">
            <v>A</v>
          </cell>
          <cell r="C325">
            <v>1</v>
          </cell>
          <cell r="D325">
            <v>1153</v>
          </cell>
          <cell r="E325" t="str">
            <v xml:space="preserve">Ferrovia TR-57 - Berço 102                       </v>
          </cell>
          <cell r="F325">
            <v>600777.4</v>
          </cell>
          <cell r="G325">
            <v>0</v>
          </cell>
          <cell r="H325">
            <v>0</v>
          </cell>
          <cell r="I325">
            <v>600777.4</v>
          </cell>
        </row>
        <row r="326">
          <cell r="A326" t="str">
            <v>1.2.3.06.01.0012</v>
          </cell>
          <cell r="B326" t="str">
            <v>A</v>
          </cell>
          <cell r="C326">
            <v>1</v>
          </cell>
          <cell r="D326">
            <v>1227</v>
          </cell>
          <cell r="E326" t="str">
            <v xml:space="preserve">Gerenciamento e Fiscalização de Obras            </v>
          </cell>
          <cell r="F326">
            <v>11051167.33</v>
          </cell>
          <cell r="G326">
            <v>0</v>
          </cell>
          <cell r="H326">
            <v>0</v>
          </cell>
          <cell r="I326">
            <v>11051167.33</v>
          </cell>
        </row>
        <row r="327">
          <cell r="A327" t="str">
            <v>1.2.3.06.01.0013</v>
          </cell>
          <cell r="B327" t="str">
            <v>A</v>
          </cell>
          <cell r="C327">
            <v>1</v>
          </cell>
          <cell r="D327">
            <v>1577</v>
          </cell>
          <cell r="E327" t="str">
            <v xml:space="preserve">Iluminação do Berço 100                          </v>
          </cell>
          <cell r="F327">
            <v>213422.75</v>
          </cell>
          <cell r="G327">
            <v>0</v>
          </cell>
          <cell r="H327">
            <v>0</v>
          </cell>
          <cell r="I327">
            <v>213422.75</v>
          </cell>
        </row>
        <row r="328">
          <cell r="A328" t="str">
            <v>1.2.3.06.01.0014</v>
          </cell>
          <cell r="B328" t="str">
            <v>A</v>
          </cell>
          <cell r="C328">
            <v>1</v>
          </cell>
          <cell r="D328">
            <v>1610</v>
          </cell>
          <cell r="E328" t="str">
            <v xml:space="preserve">Enrocamento Retroárea Berço 100                  </v>
          </cell>
          <cell r="F328">
            <v>4774203.0599999996</v>
          </cell>
          <cell r="G328">
            <v>0</v>
          </cell>
          <cell r="H328">
            <v>0</v>
          </cell>
          <cell r="I328">
            <v>4774203.0599999996</v>
          </cell>
        </row>
        <row r="329">
          <cell r="A329" t="str">
            <v>1.2.3.06.01.0015</v>
          </cell>
          <cell r="B329" t="str">
            <v>A</v>
          </cell>
          <cell r="C329">
            <v>1</v>
          </cell>
          <cell r="D329">
            <v>1611</v>
          </cell>
          <cell r="E329" t="str">
            <v xml:space="preserve">Benfeitorias em Terrenos                         </v>
          </cell>
          <cell r="F329">
            <v>28279010.84</v>
          </cell>
          <cell r="G329">
            <v>0</v>
          </cell>
          <cell r="H329">
            <v>0</v>
          </cell>
          <cell r="I329">
            <v>28279010.84</v>
          </cell>
        </row>
        <row r="330">
          <cell r="A330" t="str">
            <v>1.2.3.06.01.0016</v>
          </cell>
          <cell r="B330" t="str">
            <v>A</v>
          </cell>
          <cell r="C330">
            <v>1</v>
          </cell>
          <cell r="D330">
            <v>1612</v>
          </cell>
          <cell r="E330" t="str">
            <v xml:space="preserve">Galeria Subterrânea p/ Tubulações                </v>
          </cell>
          <cell r="F330">
            <v>2994216.62</v>
          </cell>
          <cell r="G330">
            <v>0</v>
          </cell>
          <cell r="H330">
            <v>0</v>
          </cell>
          <cell r="I330">
            <v>2994216.62</v>
          </cell>
        </row>
        <row r="331">
          <cell r="A331" t="str">
            <v>1.2.3.06.01.0017</v>
          </cell>
          <cell r="B331" t="str">
            <v>A</v>
          </cell>
          <cell r="C331">
            <v>1</v>
          </cell>
          <cell r="D331">
            <v>1626</v>
          </cell>
          <cell r="E331" t="str">
            <v xml:space="preserve">Proj. Instalações Elétricas no Porto             </v>
          </cell>
          <cell r="F331">
            <v>564875.94999999995</v>
          </cell>
          <cell r="G331">
            <v>0</v>
          </cell>
          <cell r="H331">
            <v>0</v>
          </cell>
          <cell r="I331">
            <v>564875.94999999995</v>
          </cell>
        </row>
        <row r="332">
          <cell r="A332" t="str">
            <v>1.2.3.06.01.0018</v>
          </cell>
          <cell r="B332" t="str">
            <v>A</v>
          </cell>
          <cell r="C332">
            <v>1</v>
          </cell>
          <cell r="D332">
            <v>1627</v>
          </cell>
          <cell r="E332" t="str">
            <v xml:space="preserve">Proj. Rec. e Reforço Estrutural P Grande         </v>
          </cell>
          <cell r="F332">
            <v>296388.24</v>
          </cell>
          <cell r="G332">
            <v>0</v>
          </cell>
          <cell r="H332">
            <v>0</v>
          </cell>
          <cell r="I332">
            <v>296388.24</v>
          </cell>
        </row>
        <row r="333">
          <cell r="A333" t="str">
            <v>1.2.3.06.01.0020</v>
          </cell>
          <cell r="B333" t="str">
            <v>A</v>
          </cell>
          <cell r="C333">
            <v>1</v>
          </cell>
          <cell r="D333">
            <v>1668</v>
          </cell>
          <cell r="E333" t="str">
            <v xml:space="preserve">Prédio Controle Pesagem Pátio Carretas           </v>
          </cell>
          <cell r="F333">
            <v>283357.05</v>
          </cell>
          <cell r="G333">
            <v>0</v>
          </cell>
          <cell r="H333">
            <v>0</v>
          </cell>
          <cell r="I333">
            <v>283357.05</v>
          </cell>
        </row>
        <row r="334">
          <cell r="A334" t="str">
            <v>1.2.3.06.01.0021</v>
          </cell>
          <cell r="B334" t="str">
            <v>A</v>
          </cell>
          <cell r="C334">
            <v>1</v>
          </cell>
          <cell r="D334">
            <v>1680</v>
          </cell>
          <cell r="E334" t="str">
            <v xml:space="preserve">Infaestrutura em Fibra Óptica                    </v>
          </cell>
          <cell r="F334">
            <v>2244114.52</v>
          </cell>
          <cell r="G334">
            <v>0</v>
          </cell>
          <cell r="H334">
            <v>0</v>
          </cell>
          <cell r="I334">
            <v>2244114.52</v>
          </cell>
        </row>
        <row r="335">
          <cell r="A335" t="str">
            <v>1.2.3.06.01.0022</v>
          </cell>
          <cell r="B335" t="str">
            <v>A</v>
          </cell>
          <cell r="C335">
            <v>1</v>
          </cell>
          <cell r="D335">
            <v>1688</v>
          </cell>
          <cell r="E335" t="str">
            <v xml:space="preserve">Torres de Iluminação no Porto                    </v>
          </cell>
          <cell r="F335">
            <v>3022822.74</v>
          </cell>
          <cell r="G335">
            <v>0</v>
          </cell>
          <cell r="H335">
            <v>0</v>
          </cell>
          <cell r="I335">
            <v>3022822.74</v>
          </cell>
        </row>
        <row r="336">
          <cell r="A336" t="str">
            <v>1.2.3.06.01.0023</v>
          </cell>
          <cell r="B336" t="str">
            <v>A</v>
          </cell>
          <cell r="C336">
            <v>1</v>
          </cell>
          <cell r="D336">
            <v>1696</v>
          </cell>
          <cell r="E336" t="str">
            <v xml:space="preserve">Sanitários Berços 100, 102 e 104                 </v>
          </cell>
          <cell r="F336">
            <v>417118.29</v>
          </cell>
          <cell r="G336">
            <v>0</v>
          </cell>
          <cell r="H336">
            <v>0</v>
          </cell>
          <cell r="I336">
            <v>417118.29</v>
          </cell>
        </row>
        <row r="337">
          <cell r="A337" t="str">
            <v>1.2.3.06.01.0024</v>
          </cell>
          <cell r="B337" t="str">
            <v>A</v>
          </cell>
          <cell r="C337">
            <v>1</v>
          </cell>
          <cell r="D337">
            <v>1750</v>
          </cell>
          <cell r="E337" t="str">
            <v xml:space="preserve">Sistema de Monitoramento/Gravação - CFTV         </v>
          </cell>
          <cell r="F337">
            <v>10896142.48</v>
          </cell>
          <cell r="G337">
            <v>0</v>
          </cell>
          <cell r="H337">
            <v>0</v>
          </cell>
          <cell r="I337">
            <v>10896142.48</v>
          </cell>
        </row>
        <row r="338">
          <cell r="A338" t="str">
            <v>1.2.3.06.01.0025</v>
          </cell>
          <cell r="B338" t="str">
            <v>A</v>
          </cell>
          <cell r="C338">
            <v>1</v>
          </cell>
          <cell r="D338">
            <v>1794</v>
          </cell>
          <cell r="E338" t="str">
            <v xml:space="preserve">Sist. de Tratamento de Esgoto Restaur.           </v>
          </cell>
          <cell r="F338">
            <v>99894.54</v>
          </cell>
          <cell r="G338">
            <v>0</v>
          </cell>
          <cell r="H338">
            <v>0</v>
          </cell>
          <cell r="I338">
            <v>99894.54</v>
          </cell>
        </row>
        <row r="339">
          <cell r="A339" t="str">
            <v>1.2.3.06.01.0026</v>
          </cell>
          <cell r="B339" t="str">
            <v>A</v>
          </cell>
          <cell r="C339">
            <v>1</v>
          </cell>
          <cell r="D339">
            <v>1826</v>
          </cell>
          <cell r="E339" t="str">
            <v xml:space="preserve">Retroárea dos Berços 104 e 105                   </v>
          </cell>
          <cell r="F339">
            <v>5541842.7599999998</v>
          </cell>
          <cell r="G339">
            <v>0</v>
          </cell>
          <cell r="H339">
            <v>0</v>
          </cell>
          <cell r="I339">
            <v>5541842.7599999998</v>
          </cell>
        </row>
        <row r="340">
          <cell r="A340" t="str">
            <v>1.2.3.06.01.0027</v>
          </cell>
          <cell r="B340" t="str">
            <v>A</v>
          </cell>
          <cell r="C340">
            <v>1</v>
          </cell>
          <cell r="D340">
            <v>1829</v>
          </cell>
          <cell r="E340" t="str">
            <v xml:space="preserve">Estacionamento do Centro de Negócios             </v>
          </cell>
          <cell r="F340">
            <v>1476159.75</v>
          </cell>
          <cell r="G340">
            <v>0</v>
          </cell>
          <cell r="H340">
            <v>0</v>
          </cell>
          <cell r="I340">
            <v>1476159.75</v>
          </cell>
        </row>
        <row r="341">
          <cell r="A341" t="str">
            <v>1.2.3.06.01.0028</v>
          </cell>
          <cell r="B341" t="str">
            <v>A</v>
          </cell>
          <cell r="C341">
            <v>1</v>
          </cell>
          <cell r="D341">
            <v>1867</v>
          </cell>
          <cell r="E341" t="str">
            <v xml:space="preserve">Viga Trilho Berço 103                            </v>
          </cell>
          <cell r="F341">
            <v>1616585.5</v>
          </cell>
          <cell r="G341">
            <v>0</v>
          </cell>
          <cell r="H341">
            <v>0</v>
          </cell>
          <cell r="I341">
            <v>1616585.5</v>
          </cell>
        </row>
        <row r="342">
          <cell r="A342" t="str">
            <v>1.2.3.06.01.0029</v>
          </cell>
          <cell r="B342" t="str">
            <v>A</v>
          </cell>
          <cell r="C342">
            <v>1</v>
          </cell>
          <cell r="D342">
            <v>1896</v>
          </cell>
          <cell r="E342" t="str">
            <v xml:space="preserve">Construção do Berço 108 - EMAP                   </v>
          </cell>
          <cell r="F342">
            <v>6857529.0599999996</v>
          </cell>
          <cell r="G342">
            <v>0</v>
          </cell>
          <cell r="H342">
            <v>0</v>
          </cell>
          <cell r="I342">
            <v>6857529.0599999996</v>
          </cell>
        </row>
        <row r="343">
          <cell r="A343" t="str">
            <v>1.2.3.06.01.0030</v>
          </cell>
          <cell r="B343" t="str">
            <v>A</v>
          </cell>
          <cell r="C343">
            <v>1</v>
          </cell>
          <cell r="D343">
            <v>1917</v>
          </cell>
          <cell r="E343" t="str">
            <v xml:space="preserve">Alça/Via de Acesso ao Tegram                     </v>
          </cell>
          <cell r="F343">
            <v>3026621.81</v>
          </cell>
          <cell r="G343">
            <v>0</v>
          </cell>
          <cell r="H343">
            <v>0</v>
          </cell>
          <cell r="I343">
            <v>3026621.81</v>
          </cell>
        </row>
        <row r="344">
          <cell r="A344" t="str">
            <v>1.2.3.06.01.0031</v>
          </cell>
          <cell r="B344" t="str">
            <v>A</v>
          </cell>
          <cell r="C344">
            <v>1</v>
          </cell>
          <cell r="D344">
            <v>1918</v>
          </cell>
          <cell r="E344" t="str">
            <v xml:space="preserve">Dragagem do Canal de Acesso ao Porto             </v>
          </cell>
          <cell r="F344">
            <v>65279618.619999997</v>
          </cell>
          <cell r="G344">
            <v>0</v>
          </cell>
          <cell r="H344">
            <v>0</v>
          </cell>
          <cell r="I344">
            <v>65279618.619999997</v>
          </cell>
        </row>
        <row r="345">
          <cell r="A345" t="str">
            <v>1.2.3.06.01.0032</v>
          </cell>
          <cell r="B345" t="str">
            <v>A</v>
          </cell>
          <cell r="C345">
            <v>1</v>
          </cell>
          <cell r="D345">
            <v>1920</v>
          </cell>
          <cell r="E345" t="str">
            <v xml:space="preserve">Retroárea dos Berços 100 e 101                   </v>
          </cell>
          <cell r="F345">
            <v>2059939.77</v>
          </cell>
          <cell r="G345">
            <v>0</v>
          </cell>
          <cell r="H345">
            <v>0</v>
          </cell>
          <cell r="I345">
            <v>2059939.77</v>
          </cell>
        </row>
        <row r="346">
          <cell r="A346" t="str">
            <v>1.2.3.06.01.0033</v>
          </cell>
          <cell r="B346" t="str">
            <v>A</v>
          </cell>
          <cell r="C346">
            <v>1</v>
          </cell>
          <cell r="D346">
            <v>1924</v>
          </cell>
          <cell r="E346" t="str">
            <v xml:space="preserve">Benfeitorias Terminal P. Espera                  </v>
          </cell>
          <cell r="F346">
            <v>4724183.8</v>
          </cell>
          <cell r="G346">
            <v>0</v>
          </cell>
          <cell r="H346">
            <v>0</v>
          </cell>
          <cell r="I346">
            <v>4724183.8</v>
          </cell>
        </row>
        <row r="347">
          <cell r="A347" t="str">
            <v>1.2.3.06.01.0034</v>
          </cell>
          <cell r="B347" t="str">
            <v>A</v>
          </cell>
          <cell r="C347">
            <v>1</v>
          </cell>
          <cell r="D347">
            <v>1925</v>
          </cell>
          <cell r="E347" t="str">
            <v xml:space="preserve">Muro da Área Alfandegada - Concertina            </v>
          </cell>
          <cell r="F347">
            <v>248749.95</v>
          </cell>
          <cell r="G347">
            <v>0</v>
          </cell>
          <cell r="H347">
            <v>0</v>
          </cell>
          <cell r="I347">
            <v>248749.95</v>
          </cell>
        </row>
        <row r="348">
          <cell r="A348" t="str">
            <v>1.2.3.06.01.0035</v>
          </cell>
          <cell r="B348" t="str">
            <v>A</v>
          </cell>
          <cell r="C348">
            <v>1</v>
          </cell>
          <cell r="D348">
            <v>1944</v>
          </cell>
          <cell r="E348" t="str">
            <v xml:space="preserve">Construção Rua Bacanga                           </v>
          </cell>
          <cell r="F348">
            <v>511309.88</v>
          </cell>
          <cell r="G348">
            <v>0</v>
          </cell>
          <cell r="H348">
            <v>0</v>
          </cell>
          <cell r="I348">
            <v>511309.88</v>
          </cell>
        </row>
        <row r="349">
          <cell r="A349" t="str">
            <v>1.2.3.06.01.0036</v>
          </cell>
          <cell r="B349" t="str">
            <v>A</v>
          </cell>
          <cell r="C349">
            <v>1</v>
          </cell>
          <cell r="D349">
            <v>1948</v>
          </cell>
          <cell r="E349" t="str">
            <v xml:space="preserve">Banheiro Área de Controle/Balanças               </v>
          </cell>
          <cell r="F349">
            <v>64663.93</v>
          </cell>
          <cell r="G349">
            <v>0</v>
          </cell>
          <cell r="H349">
            <v>0</v>
          </cell>
          <cell r="I349">
            <v>64663.93</v>
          </cell>
        </row>
        <row r="350">
          <cell r="A350" t="str">
            <v>1.2.3.06.01.0037</v>
          </cell>
          <cell r="B350" t="str">
            <v>A</v>
          </cell>
          <cell r="C350">
            <v>1</v>
          </cell>
          <cell r="D350">
            <v>1977</v>
          </cell>
          <cell r="E350" t="str">
            <v xml:space="preserve">Retroárea do Berços 99                           </v>
          </cell>
          <cell r="F350">
            <v>403085.06</v>
          </cell>
          <cell r="G350">
            <v>0</v>
          </cell>
          <cell r="H350">
            <v>0</v>
          </cell>
          <cell r="I350">
            <v>403085.06</v>
          </cell>
        </row>
        <row r="351">
          <cell r="A351" t="str">
            <v>1.2.3.06.01.0038</v>
          </cell>
          <cell r="B351" t="str">
            <v>A</v>
          </cell>
          <cell r="C351">
            <v>1</v>
          </cell>
          <cell r="D351">
            <v>2023</v>
          </cell>
          <cell r="E351" t="str">
            <v xml:space="preserve">Pátio de Armazenagem Área A04                    </v>
          </cell>
          <cell r="F351">
            <v>140156.95000000001</v>
          </cell>
          <cell r="G351">
            <v>0</v>
          </cell>
          <cell r="H351">
            <v>0</v>
          </cell>
          <cell r="I351">
            <v>140156.95000000001</v>
          </cell>
        </row>
        <row r="352">
          <cell r="A352" t="str">
            <v>1.2.3.06.01.0039</v>
          </cell>
          <cell r="B352" t="str">
            <v>A</v>
          </cell>
          <cell r="C352">
            <v>1</v>
          </cell>
          <cell r="D352">
            <v>2190</v>
          </cell>
          <cell r="E352" t="str">
            <v xml:space="preserve">Torre de Iluminação Berço 103                    </v>
          </cell>
          <cell r="F352">
            <v>335001.3</v>
          </cell>
          <cell r="G352">
            <v>0</v>
          </cell>
          <cell r="H352">
            <v>0</v>
          </cell>
          <cell r="I352">
            <v>335001.3</v>
          </cell>
        </row>
        <row r="353">
          <cell r="A353" t="str">
            <v>1.2.3.06.01.0040</v>
          </cell>
          <cell r="B353" t="str">
            <v>A</v>
          </cell>
          <cell r="C353">
            <v>1</v>
          </cell>
          <cell r="D353">
            <v>2258</v>
          </cell>
          <cell r="E353" t="str">
            <v xml:space="preserve">Benfeitoria e Ampliação do PAN                   </v>
          </cell>
          <cell r="F353">
            <v>792353.55</v>
          </cell>
          <cell r="G353">
            <v>35583.81</v>
          </cell>
          <cell r="H353">
            <v>0</v>
          </cell>
          <cell r="I353">
            <v>827937.36</v>
          </cell>
        </row>
        <row r="354">
          <cell r="A354" t="str">
            <v>1.2.3.06.01.0041</v>
          </cell>
          <cell r="B354" t="str">
            <v>A</v>
          </cell>
          <cell r="C354">
            <v>1</v>
          </cell>
          <cell r="D354">
            <v>2260</v>
          </cell>
          <cell r="E354" t="str">
            <v xml:space="preserve">Pav. Retroáreas e Berços 100,101,102,103         </v>
          </cell>
          <cell r="F354">
            <v>1614217.07</v>
          </cell>
          <cell r="G354">
            <v>0</v>
          </cell>
          <cell r="H354">
            <v>0</v>
          </cell>
          <cell r="I354">
            <v>1614217.07</v>
          </cell>
        </row>
        <row r="355">
          <cell r="A355" t="str">
            <v>1.2.3.06.01.0042</v>
          </cell>
          <cell r="B355" t="str">
            <v>A</v>
          </cell>
          <cell r="C355">
            <v>1</v>
          </cell>
          <cell r="D355">
            <v>2305</v>
          </cell>
          <cell r="E355" t="str">
            <v xml:space="preserve">Gerenc. e Fiscal. Berço 108 - EMAP               </v>
          </cell>
          <cell r="F355">
            <v>153374.81</v>
          </cell>
          <cell r="G355">
            <v>0</v>
          </cell>
          <cell r="H355">
            <v>0</v>
          </cell>
          <cell r="I355">
            <v>153374.81</v>
          </cell>
        </row>
        <row r="356">
          <cell r="A356" t="str">
            <v>1.2.3.06.01.0043</v>
          </cell>
          <cell r="B356" t="str">
            <v>A</v>
          </cell>
          <cell r="C356">
            <v>1</v>
          </cell>
          <cell r="D356">
            <v>2419</v>
          </cell>
          <cell r="E356" t="str">
            <v xml:space="preserve">Benfeitorias no Terminal S. J. Ribamar           </v>
          </cell>
          <cell r="F356">
            <v>2065070.18</v>
          </cell>
          <cell r="G356">
            <v>80366.149999999994</v>
          </cell>
          <cell r="H356">
            <v>0</v>
          </cell>
          <cell r="I356">
            <v>2145436.33</v>
          </cell>
        </row>
        <row r="357">
          <cell r="A357" t="str">
            <v>1.2.3.06.01.0044</v>
          </cell>
          <cell r="B357" t="str">
            <v>A</v>
          </cell>
          <cell r="C357">
            <v>1</v>
          </cell>
          <cell r="D357">
            <v>2434</v>
          </cell>
          <cell r="E357" t="str">
            <v xml:space="preserve">Benfeitorias no Terminal Cujupe                  </v>
          </cell>
          <cell r="F357">
            <v>1216045.3799999999</v>
          </cell>
          <cell r="G357">
            <v>0</v>
          </cell>
          <cell r="H357">
            <v>0</v>
          </cell>
          <cell r="I357">
            <v>1216045.3799999999</v>
          </cell>
        </row>
        <row r="358">
          <cell r="A358" t="str">
            <v>1.2.3.06.01.0045</v>
          </cell>
          <cell r="B358" t="str">
            <v>A</v>
          </cell>
          <cell r="C358">
            <v>1</v>
          </cell>
          <cell r="D358">
            <v>2440</v>
          </cell>
          <cell r="E358" t="str">
            <v xml:space="preserve">Alça Viária de Saída do Tegram                   </v>
          </cell>
          <cell r="F358">
            <v>200078.64</v>
          </cell>
          <cell r="G358">
            <v>0</v>
          </cell>
          <cell r="H358">
            <v>0</v>
          </cell>
          <cell r="I358">
            <v>200078.64</v>
          </cell>
        </row>
        <row r="359">
          <cell r="A359" t="str">
            <v>1.2.3.06.01.0046</v>
          </cell>
          <cell r="B359" t="str">
            <v>A</v>
          </cell>
          <cell r="C359">
            <v>1</v>
          </cell>
          <cell r="D359">
            <v>2458</v>
          </cell>
          <cell r="E359" t="str">
            <v xml:space="preserve">Sistema de Combate a Incêndio nos Berços         </v>
          </cell>
          <cell r="F359">
            <v>17907927.940000001</v>
          </cell>
          <cell r="G359">
            <v>16497.11</v>
          </cell>
          <cell r="H359">
            <v>0</v>
          </cell>
          <cell r="I359">
            <v>17924425.050000001</v>
          </cell>
        </row>
        <row r="360">
          <cell r="A360" t="str">
            <v>1.2.3.06.01.0047</v>
          </cell>
          <cell r="B360" t="str">
            <v>A</v>
          </cell>
          <cell r="C360">
            <v>1</v>
          </cell>
          <cell r="D360">
            <v>2551</v>
          </cell>
          <cell r="E360" t="str">
            <v xml:space="preserve">Cerca em Mourão de Concreto na Poligonal         </v>
          </cell>
          <cell r="F360">
            <v>155999.99</v>
          </cell>
          <cell r="G360">
            <v>0</v>
          </cell>
          <cell r="H360">
            <v>0</v>
          </cell>
          <cell r="I360">
            <v>155999.99</v>
          </cell>
        </row>
        <row r="361">
          <cell r="A361" t="str">
            <v>1.2.3.06.01.0048</v>
          </cell>
          <cell r="B361" t="str">
            <v>A</v>
          </cell>
          <cell r="C361">
            <v>1</v>
          </cell>
          <cell r="D361">
            <v>2568</v>
          </cell>
          <cell r="E361" t="str">
            <v xml:space="preserve">Portaria Avançada Provisória                     </v>
          </cell>
          <cell r="F361">
            <v>1583376.9</v>
          </cell>
          <cell r="G361">
            <v>0</v>
          </cell>
          <cell r="H361">
            <v>0</v>
          </cell>
          <cell r="I361">
            <v>1583376.9</v>
          </cell>
        </row>
        <row r="362">
          <cell r="A362" t="str">
            <v>1.2.3.06.01.0049</v>
          </cell>
          <cell r="B362" t="str">
            <v>A</v>
          </cell>
          <cell r="C362">
            <v>1</v>
          </cell>
          <cell r="D362">
            <v>2577</v>
          </cell>
          <cell r="E362" t="str">
            <v xml:space="preserve">Barreira de Contenção de Óleo 100 ao 108         </v>
          </cell>
          <cell r="F362">
            <v>835531.49</v>
          </cell>
          <cell r="G362">
            <v>0</v>
          </cell>
          <cell r="H362">
            <v>0</v>
          </cell>
          <cell r="I362">
            <v>835531.49</v>
          </cell>
        </row>
        <row r="363">
          <cell r="A363" t="str">
            <v>1.2.3.06.01.0050</v>
          </cell>
          <cell r="B363" t="str">
            <v>A</v>
          </cell>
          <cell r="C363">
            <v>1</v>
          </cell>
          <cell r="D363">
            <v>2593</v>
          </cell>
          <cell r="E363" t="str">
            <v xml:space="preserve">Banheiro Berço 108                               </v>
          </cell>
          <cell r="F363">
            <v>83331.41</v>
          </cell>
          <cell r="G363">
            <v>0</v>
          </cell>
          <cell r="H363">
            <v>0</v>
          </cell>
          <cell r="I363">
            <v>83331.41</v>
          </cell>
        </row>
        <row r="364">
          <cell r="A364" t="str">
            <v>1.2.3.06.01.0051</v>
          </cell>
          <cell r="B364" t="str">
            <v>A</v>
          </cell>
          <cell r="C364">
            <v>1</v>
          </cell>
          <cell r="D364">
            <v>2619</v>
          </cell>
          <cell r="E364" t="str">
            <v xml:space="preserve">Área de Inspeção de Cargas no PAN                </v>
          </cell>
          <cell r="F364">
            <v>31968.02</v>
          </cell>
          <cell r="G364">
            <v>0</v>
          </cell>
          <cell r="H364">
            <v>0</v>
          </cell>
          <cell r="I364">
            <v>31968.02</v>
          </cell>
        </row>
        <row r="365">
          <cell r="A365" t="str">
            <v>1.2.3.06.01.0052</v>
          </cell>
          <cell r="B365" t="str">
            <v>A</v>
          </cell>
          <cell r="C365">
            <v>1</v>
          </cell>
          <cell r="D365">
            <v>2624</v>
          </cell>
          <cell r="E365" t="str">
            <v xml:space="preserve">Novo Terminal de Passageiros do Cujupe           </v>
          </cell>
          <cell r="F365">
            <v>11196165.75</v>
          </cell>
          <cell r="G365">
            <v>334464.49</v>
          </cell>
          <cell r="H365">
            <v>0</v>
          </cell>
          <cell r="I365">
            <v>11530630.24</v>
          </cell>
        </row>
        <row r="366">
          <cell r="A366" t="str">
            <v>1.2.3.06.01.0053</v>
          </cell>
          <cell r="B366" t="str">
            <v>A</v>
          </cell>
          <cell r="C366">
            <v>1</v>
          </cell>
          <cell r="D366">
            <v>2641</v>
          </cell>
          <cell r="E366" t="str">
            <v xml:space="preserve">Sist. Elétrico Berço 108 - Contrapartida         </v>
          </cell>
          <cell r="F366">
            <v>381331.93</v>
          </cell>
          <cell r="G366">
            <v>0</v>
          </cell>
          <cell r="H366">
            <v>0</v>
          </cell>
          <cell r="I366">
            <v>381331.93</v>
          </cell>
        </row>
        <row r="367">
          <cell r="A367" t="str">
            <v>1.2.3.06.01.0054</v>
          </cell>
          <cell r="B367" t="str">
            <v>A</v>
          </cell>
          <cell r="C367">
            <v>1</v>
          </cell>
          <cell r="D367">
            <v>2686</v>
          </cell>
          <cell r="E367" t="str">
            <v xml:space="preserve">Pavimentação das Áreas G e H                     </v>
          </cell>
          <cell r="F367">
            <v>8938491.2200000007</v>
          </cell>
          <cell r="G367">
            <v>0</v>
          </cell>
          <cell r="H367">
            <v>0</v>
          </cell>
          <cell r="I367">
            <v>8938491.2200000007</v>
          </cell>
        </row>
        <row r="368">
          <cell r="A368" t="str">
            <v>1.2.3.06.01.0055</v>
          </cell>
          <cell r="B368" t="str">
            <v>A</v>
          </cell>
          <cell r="C368">
            <v>1</v>
          </cell>
          <cell r="D368">
            <v>2742</v>
          </cell>
          <cell r="E368" t="str">
            <v xml:space="preserve">Rampa Sul                                        </v>
          </cell>
          <cell r="F368">
            <v>715470.39</v>
          </cell>
          <cell r="G368">
            <v>478362.04</v>
          </cell>
          <cell r="H368">
            <v>0</v>
          </cell>
          <cell r="I368">
            <v>1193832.43</v>
          </cell>
        </row>
        <row r="369">
          <cell r="A369" t="str">
            <v>1.2.3.06.01.0056</v>
          </cell>
          <cell r="B369" t="str">
            <v>A</v>
          </cell>
          <cell r="C369">
            <v>1</v>
          </cell>
          <cell r="D369">
            <v>2744</v>
          </cell>
          <cell r="E369" t="str">
            <v xml:space="preserve">Subestação Receptora                             </v>
          </cell>
          <cell r="F369">
            <v>24829.98</v>
          </cell>
          <cell r="G369">
            <v>0</v>
          </cell>
          <cell r="H369">
            <v>0</v>
          </cell>
          <cell r="I369">
            <v>24829.98</v>
          </cell>
        </row>
        <row r="370">
          <cell r="A370" t="str">
            <v>1.2.3.06.01.0057</v>
          </cell>
          <cell r="B370" t="str">
            <v>A</v>
          </cell>
          <cell r="C370">
            <v>1</v>
          </cell>
          <cell r="D370">
            <v>2746</v>
          </cell>
          <cell r="E370" t="str">
            <v xml:space="preserve">Pier Flutuante                                   </v>
          </cell>
          <cell r="F370">
            <v>63873.51</v>
          </cell>
          <cell r="G370">
            <v>0</v>
          </cell>
          <cell r="H370">
            <v>0</v>
          </cell>
          <cell r="I370">
            <v>63873.51</v>
          </cell>
        </row>
        <row r="371">
          <cell r="A371" t="str">
            <v>1.2.3.06.01.0058</v>
          </cell>
          <cell r="B371" t="str">
            <v>A</v>
          </cell>
          <cell r="C371">
            <v>1</v>
          </cell>
          <cell r="D371">
            <v>2752</v>
          </cell>
          <cell r="E371" t="str">
            <v xml:space="preserve">Recuperação Estrutural e Catódica Berços         </v>
          </cell>
          <cell r="F371">
            <v>433918.01</v>
          </cell>
          <cell r="G371">
            <v>0</v>
          </cell>
          <cell r="H371">
            <v>0</v>
          </cell>
          <cell r="I371">
            <v>433918.01</v>
          </cell>
        </row>
        <row r="372">
          <cell r="A372" t="str">
            <v>1.2.3.06.01.0059</v>
          </cell>
          <cell r="B372" t="str">
            <v>A</v>
          </cell>
          <cell r="C372">
            <v>1</v>
          </cell>
          <cell r="D372">
            <v>2763</v>
          </cell>
          <cell r="E372" t="str">
            <v xml:space="preserve">Subestação da Área H                             </v>
          </cell>
          <cell r="F372">
            <v>69087.73</v>
          </cell>
          <cell r="G372">
            <v>0</v>
          </cell>
          <cell r="H372">
            <v>0</v>
          </cell>
          <cell r="I372">
            <v>69087.73</v>
          </cell>
        </row>
        <row r="373">
          <cell r="A373" t="str">
            <v>1.2.3.06.01.0060</v>
          </cell>
          <cell r="B373" t="str">
            <v>A</v>
          </cell>
          <cell r="C373">
            <v>1</v>
          </cell>
          <cell r="D373">
            <v>2808</v>
          </cell>
          <cell r="E373" t="str">
            <v xml:space="preserve">Pavimentação dos Acessos e Poligonal             </v>
          </cell>
          <cell r="F373">
            <v>1535272.82</v>
          </cell>
          <cell r="G373">
            <v>0</v>
          </cell>
          <cell r="H373">
            <v>0</v>
          </cell>
          <cell r="I373">
            <v>1535272.82</v>
          </cell>
        </row>
        <row r="374">
          <cell r="A374" t="str">
            <v>1.2.3.06.01.0061</v>
          </cell>
          <cell r="B374" t="str">
            <v>A</v>
          </cell>
          <cell r="C374">
            <v>1</v>
          </cell>
          <cell r="D374">
            <v>2861</v>
          </cell>
          <cell r="E374" t="str">
            <v xml:space="preserve">Construção do Berço 98                           </v>
          </cell>
          <cell r="F374">
            <v>1215157</v>
          </cell>
          <cell r="G374">
            <v>0</v>
          </cell>
          <cell r="H374">
            <v>0</v>
          </cell>
          <cell r="I374">
            <v>1215157</v>
          </cell>
        </row>
        <row r="375">
          <cell r="A375" t="str">
            <v>1.2.3.06.01.0062</v>
          </cell>
          <cell r="B375" t="str">
            <v>A</v>
          </cell>
          <cell r="C375">
            <v>1</v>
          </cell>
          <cell r="D375">
            <v>2910</v>
          </cell>
          <cell r="E375" t="str">
            <v xml:space="preserve">Sala Segura                                      </v>
          </cell>
          <cell r="F375">
            <v>1398960.14</v>
          </cell>
          <cell r="G375">
            <v>0</v>
          </cell>
          <cell r="H375">
            <v>0</v>
          </cell>
          <cell r="I375">
            <v>1398960.14</v>
          </cell>
        </row>
        <row r="376">
          <cell r="A376" t="str">
            <v>1.2.3.06.01.0063</v>
          </cell>
          <cell r="B376" t="str">
            <v>A</v>
          </cell>
          <cell r="C376">
            <v>1</v>
          </cell>
          <cell r="D376">
            <v>2912</v>
          </cell>
          <cell r="E376" t="str">
            <v xml:space="preserve">Sala de Armamento                                </v>
          </cell>
          <cell r="F376">
            <v>56565.95</v>
          </cell>
          <cell r="G376">
            <v>0</v>
          </cell>
          <cell r="H376">
            <v>0</v>
          </cell>
          <cell r="I376">
            <v>56565.95</v>
          </cell>
        </row>
        <row r="377">
          <cell r="A377" t="str">
            <v>1.2.3.06.01.0066</v>
          </cell>
          <cell r="B377" t="str">
            <v>A</v>
          </cell>
          <cell r="C377">
            <v>1</v>
          </cell>
          <cell r="D377">
            <v>3785</v>
          </cell>
          <cell r="E377" t="str">
            <v xml:space="preserve">Estação de Esgotamento Sanitário                 </v>
          </cell>
          <cell r="F377">
            <v>41239.019999999997</v>
          </cell>
          <cell r="G377">
            <v>0</v>
          </cell>
          <cell r="H377">
            <v>0</v>
          </cell>
          <cell r="I377">
            <v>41239.019999999997</v>
          </cell>
        </row>
        <row r="378">
          <cell r="A378" t="str">
            <v>1.2.3.06.01.0067</v>
          </cell>
          <cell r="B378" t="str">
            <v>A</v>
          </cell>
          <cell r="C378">
            <v>1</v>
          </cell>
          <cell r="D378">
            <v>3786</v>
          </cell>
          <cell r="E378" t="str">
            <v xml:space="preserve">Subestação 01                                    </v>
          </cell>
          <cell r="F378">
            <v>9719.59</v>
          </cell>
          <cell r="G378">
            <v>0</v>
          </cell>
          <cell r="H378">
            <v>0</v>
          </cell>
          <cell r="I378">
            <v>9719.59</v>
          </cell>
        </row>
        <row r="379">
          <cell r="A379" t="str">
            <v>1.2.3.06.01.0068</v>
          </cell>
          <cell r="B379" t="str">
            <v>A</v>
          </cell>
          <cell r="C379">
            <v>1</v>
          </cell>
          <cell r="D379">
            <v>3787</v>
          </cell>
          <cell r="E379" t="str">
            <v xml:space="preserve">Rampa Ponta da Espera                            </v>
          </cell>
          <cell r="F379">
            <v>13490.31</v>
          </cell>
          <cell r="G379">
            <v>0</v>
          </cell>
          <cell r="H379">
            <v>0</v>
          </cell>
          <cell r="I379">
            <v>13490.31</v>
          </cell>
        </row>
        <row r="380">
          <cell r="A380" t="str">
            <v>1.2.3.06.01.0069</v>
          </cell>
          <cell r="B380" t="str">
            <v>A</v>
          </cell>
          <cell r="C380">
            <v>1</v>
          </cell>
          <cell r="D380">
            <v>3788</v>
          </cell>
          <cell r="E380" t="str">
            <v xml:space="preserve">Rampa Cujupe                                     </v>
          </cell>
          <cell r="F380">
            <v>10575.48</v>
          </cell>
          <cell r="G380">
            <v>0</v>
          </cell>
          <cell r="H380">
            <v>0</v>
          </cell>
          <cell r="I380">
            <v>10575.48</v>
          </cell>
        </row>
        <row r="381">
          <cell r="A381" t="str">
            <v>1.2.3.06.01.0070</v>
          </cell>
          <cell r="B381" t="str">
            <v>A</v>
          </cell>
          <cell r="C381">
            <v>1</v>
          </cell>
          <cell r="D381">
            <v>3789</v>
          </cell>
          <cell r="E381" t="str">
            <v xml:space="preserve">Prédio Corpo de Bombeiro - Novo                  </v>
          </cell>
          <cell r="F381">
            <v>8328.24</v>
          </cell>
          <cell r="G381">
            <v>0</v>
          </cell>
          <cell r="H381">
            <v>0</v>
          </cell>
          <cell r="I381">
            <v>8328.24</v>
          </cell>
        </row>
        <row r="382">
          <cell r="A382" t="str">
            <v>1.2.3.06.01.0071</v>
          </cell>
          <cell r="B382" t="str">
            <v>A</v>
          </cell>
          <cell r="C382">
            <v>1</v>
          </cell>
          <cell r="D382">
            <v>3790</v>
          </cell>
          <cell r="E382" t="str">
            <v xml:space="preserve">Cais de São José de Ribamar                      </v>
          </cell>
          <cell r="F382">
            <v>24646.71</v>
          </cell>
          <cell r="G382">
            <v>0</v>
          </cell>
          <cell r="H382">
            <v>0</v>
          </cell>
          <cell r="I382">
            <v>24646.71</v>
          </cell>
        </row>
        <row r="383">
          <cell r="A383" t="str">
            <v>1.2.3.06.01.0072</v>
          </cell>
          <cell r="B383" t="str">
            <v>A</v>
          </cell>
          <cell r="C383">
            <v>1</v>
          </cell>
          <cell r="D383">
            <v>3791</v>
          </cell>
          <cell r="E383" t="str">
            <v xml:space="preserve">Subestação 02                                    </v>
          </cell>
          <cell r="F383">
            <v>9719.6</v>
          </cell>
          <cell r="G383">
            <v>0</v>
          </cell>
          <cell r="H383">
            <v>0</v>
          </cell>
          <cell r="I383">
            <v>9719.6</v>
          </cell>
        </row>
        <row r="384">
          <cell r="A384" t="str">
            <v>1.2.3.06.01.0073</v>
          </cell>
          <cell r="B384" t="str">
            <v>A</v>
          </cell>
          <cell r="C384">
            <v>1</v>
          </cell>
          <cell r="D384">
            <v>3792</v>
          </cell>
          <cell r="E384" t="str">
            <v xml:space="preserve">Subestação 03                                    </v>
          </cell>
          <cell r="F384">
            <v>9719.6</v>
          </cell>
          <cell r="G384">
            <v>0</v>
          </cell>
          <cell r="H384">
            <v>0</v>
          </cell>
          <cell r="I384">
            <v>9719.6</v>
          </cell>
        </row>
        <row r="385">
          <cell r="A385" t="str">
            <v>1.2.3.06.02</v>
          </cell>
          <cell r="B385" t="str">
            <v>S</v>
          </cell>
          <cell r="C385">
            <v>1</v>
          </cell>
          <cell r="D385">
            <v>390</v>
          </cell>
          <cell r="E385" t="str">
            <v xml:space="preserve">Convênio DNIT AQ/173/2003/00                     </v>
          </cell>
          <cell r="F385">
            <v>249089998.31</v>
          </cell>
          <cell r="G385">
            <v>0</v>
          </cell>
          <cell r="H385">
            <v>0</v>
          </cell>
          <cell r="I385">
            <v>249089998.31</v>
          </cell>
        </row>
        <row r="386">
          <cell r="A386" t="str">
            <v>1.2.3.06.02.0001</v>
          </cell>
          <cell r="B386" t="str">
            <v>S</v>
          </cell>
          <cell r="C386">
            <v>1</v>
          </cell>
          <cell r="D386">
            <v>391</v>
          </cell>
          <cell r="E386" t="str">
            <v xml:space="preserve">Obras And. Convênio DNIT AQ/173/2003/00          </v>
          </cell>
          <cell r="F386">
            <v>246909879.83000001</v>
          </cell>
          <cell r="G386">
            <v>0</v>
          </cell>
          <cell r="H386">
            <v>0</v>
          </cell>
          <cell r="I386">
            <v>246909879.83000001</v>
          </cell>
        </row>
        <row r="387">
          <cell r="A387" t="str">
            <v>1.2.3.06.02.0001.0001</v>
          </cell>
          <cell r="B387" t="str">
            <v>A</v>
          </cell>
          <cell r="C387">
            <v>1</v>
          </cell>
          <cell r="D387">
            <v>392</v>
          </cell>
          <cell r="E387" t="str">
            <v xml:space="preserve">Obras em 2004                                    </v>
          </cell>
          <cell r="F387">
            <v>3293968.98</v>
          </cell>
          <cell r="G387">
            <v>0</v>
          </cell>
          <cell r="H387">
            <v>0</v>
          </cell>
          <cell r="I387">
            <v>3293968.98</v>
          </cell>
        </row>
        <row r="388">
          <cell r="A388" t="str">
            <v>1.2.3.06.02.0001.0002</v>
          </cell>
          <cell r="B388" t="str">
            <v>A</v>
          </cell>
          <cell r="C388">
            <v>1</v>
          </cell>
          <cell r="D388">
            <v>393</v>
          </cell>
          <cell r="E388" t="str">
            <v xml:space="preserve">Sist Atrac. a Laser-DNIT AQ/173/2003/00          </v>
          </cell>
          <cell r="F388">
            <v>696131.94</v>
          </cell>
          <cell r="G388">
            <v>0</v>
          </cell>
          <cell r="H388">
            <v>0</v>
          </cell>
          <cell r="I388">
            <v>696131.94</v>
          </cell>
        </row>
        <row r="389">
          <cell r="A389" t="str">
            <v>1.2.3.06.02.0001.0003</v>
          </cell>
          <cell r="B389" t="str">
            <v>A</v>
          </cell>
          <cell r="C389">
            <v>1</v>
          </cell>
          <cell r="D389">
            <v>394</v>
          </cell>
          <cell r="E389" t="str">
            <v xml:space="preserve">Ger. Fiscal das Obras-DNIT AQ/173/2003/0         </v>
          </cell>
          <cell r="F389">
            <v>4540223.04</v>
          </cell>
          <cell r="G389">
            <v>0</v>
          </cell>
          <cell r="H389">
            <v>0</v>
          </cell>
          <cell r="I389">
            <v>4540223.04</v>
          </cell>
        </row>
        <row r="390">
          <cell r="A390" t="str">
            <v>1.2.3.06.02.0001.0004</v>
          </cell>
          <cell r="B390" t="str">
            <v>A</v>
          </cell>
          <cell r="C390">
            <v>1</v>
          </cell>
          <cell r="D390">
            <v>395</v>
          </cell>
          <cell r="E390" t="str">
            <v xml:space="preserve">Recup. Retroárea Berços 100,101,102-DNIT         </v>
          </cell>
          <cell r="F390">
            <v>76890788.829999998</v>
          </cell>
          <cell r="G390">
            <v>0</v>
          </cell>
          <cell r="H390">
            <v>0</v>
          </cell>
          <cell r="I390">
            <v>76890788.829999998</v>
          </cell>
        </row>
        <row r="391">
          <cell r="A391" t="str">
            <v>1.2.3.06.02.0001.0005</v>
          </cell>
          <cell r="B391" t="str">
            <v>A</v>
          </cell>
          <cell r="C391">
            <v>1</v>
          </cell>
          <cell r="D391">
            <v>396</v>
          </cell>
          <cell r="E391" t="str">
            <v xml:space="preserve">Const. Berço 100 e Alarg. Cais Sul-DNIT          </v>
          </cell>
          <cell r="F391">
            <v>161488767.03999999</v>
          </cell>
          <cell r="G391">
            <v>0</v>
          </cell>
          <cell r="H391">
            <v>0</v>
          </cell>
          <cell r="I391">
            <v>161488767.03999999</v>
          </cell>
        </row>
        <row r="392">
          <cell r="A392" t="str">
            <v>1.2.3.06.02.0002</v>
          </cell>
          <cell r="B392" t="str">
            <v>S</v>
          </cell>
          <cell r="C392">
            <v>1</v>
          </cell>
          <cell r="D392">
            <v>397</v>
          </cell>
          <cell r="E392" t="str">
            <v xml:space="preserve">Gastos Extraordinários DNIT AQ/173/2003          </v>
          </cell>
          <cell r="F392">
            <v>2180118.48</v>
          </cell>
          <cell r="G392">
            <v>0</v>
          </cell>
          <cell r="H392">
            <v>0</v>
          </cell>
          <cell r="I392">
            <v>2180118.48</v>
          </cell>
        </row>
        <row r="393">
          <cell r="A393" t="str">
            <v>1.2.3.06.02.0002.0001</v>
          </cell>
          <cell r="B393" t="str">
            <v>A</v>
          </cell>
          <cell r="C393">
            <v>1</v>
          </cell>
          <cell r="D393">
            <v>398</v>
          </cell>
          <cell r="E393" t="str">
            <v xml:space="preserve">CPMF DNIT                                        </v>
          </cell>
          <cell r="F393">
            <v>491711.68</v>
          </cell>
          <cell r="G393">
            <v>0</v>
          </cell>
          <cell r="H393">
            <v>0</v>
          </cell>
          <cell r="I393">
            <v>491711.68</v>
          </cell>
        </row>
        <row r="394">
          <cell r="A394" t="str">
            <v>1.2.3.06.02.0002.0002</v>
          </cell>
          <cell r="B394" t="str">
            <v>A</v>
          </cell>
          <cell r="C394">
            <v>1</v>
          </cell>
          <cell r="D394">
            <v>399</v>
          </cell>
          <cell r="E394" t="str">
            <v xml:space="preserve">IRRF DNIT                                        </v>
          </cell>
          <cell r="F394">
            <v>1688406.8</v>
          </cell>
          <cell r="G394">
            <v>0</v>
          </cell>
          <cell r="H394">
            <v>0</v>
          </cell>
          <cell r="I394">
            <v>1688406.8</v>
          </cell>
        </row>
        <row r="395">
          <cell r="A395" t="str">
            <v>1.2.3.06.03</v>
          </cell>
          <cell r="B395" t="str">
            <v>S</v>
          </cell>
          <cell r="C395">
            <v>1</v>
          </cell>
          <cell r="D395">
            <v>400</v>
          </cell>
          <cell r="E395" t="str">
            <v xml:space="preserve">Convênio DNIT AQ 00.01.0226/2004                 </v>
          </cell>
          <cell r="F395">
            <v>565838.06999999995</v>
          </cell>
          <cell r="G395">
            <v>0</v>
          </cell>
          <cell r="H395">
            <v>0</v>
          </cell>
          <cell r="I395">
            <v>565838.06999999995</v>
          </cell>
        </row>
        <row r="396">
          <cell r="A396" t="str">
            <v>1.2.3.06.03.0001</v>
          </cell>
          <cell r="B396" t="str">
            <v>S</v>
          </cell>
          <cell r="C396">
            <v>1</v>
          </cell>
          <cell r="D396">
            <v>401</v>
          </cell>
          <cell r="E396" t="str">
            <v xml:space="preserve">Obras And. Conv. DNIT AQ 00.01.0226/2004         </v>
          </cell>
          <cell r="F396">
            <v>565838.06999999995</v>
          </cell>
          <cell r="G396">
            <v>0</v>
          </cell>
          <cell r="H396">
            <v>0</v>
          </cell>
          <cell r="I396">
            <v>565838.06999999995</v>
          </cell>
        </row>
        <row r="397">
          <cell r="A397" t="str">
            <v>1.2.3.06.03.0001.0001</v>
          </cell>
          <cell r="B397" t="str">
            <v>A</v>
          </cell>
          <cell r="C397">
            <v>1</v>
          </cell>
          <cell r="D397">
            <v>402</v>
          </cell>
          <cell r="E397" t="str">
            <v xml:space="preserve">Posto VIGIAGRO - DNIT AQ 00.01.0226/2004         </v>
          </cell>
          <cell r="F397">
            <v>59094.83</v>
          </cell>
          <cell r="G397">
            <v>0</v>
          </cell>
          <cell r="H397">
            <v>0</v>
          </cell>
          <cell r="I397">
            <v>59094.83</v>
          </cell>
        </row>
        <row r="398">
          <cell r="A398" t="str">
            <v>1.2.3.06.03.0001.0002</v>
          </cell>
          <cell r="B398" t="str">
            <v>A</v>
          </cell>
          <cell r="C398">
            <v>1</v>
          </cell>
          <cell r="D398">
            <v>403</v>
          </cell>
          <cell r="E398" t="str">
            <v xml:space="preserve">Prédio Centro de Negócios - DNIT 226             </v>
          </cell>
          <cell r="F398">
            <v>506743.24</v>
          </cell>
          <cell r="G398">
            <v>0</v>
          </cell>
          <cell r="H398">
            <v>0</v>
          </cell>
          <cell r="I398">
            <v>506743.24</v>
          </cell>
        </row>
        <row r="399">
          <cell r="A399" t="str">
            <v>1.2.3.06.04</v>
          </cell>
          <cell r="B399" t="str">
            <v>S</v>
          </cell>
          <cell r="C399">
            <v>1</v>
          </cell>
          <cell r="D399">
            <v>404</v>
          </cell>
          <cell r="E399" t="str">
            <v xml:space="preserve">Convênio SEP/001/2007                            </v>
          </cell>
          <cell r="F399">
            <v>16207119.630000001</v>
          </cell>
          <cell r="G399">
            <v>0</v>
          </cell>
          <cell r="H399">
            <v>0</v>
          </cell>
          <cell r="I399">
            <v>16207119.630000001</v>
          </cell>
        </row>
        <row r="400">
          <cell r="A400" t="str">
            <v>1.2.3.06.04.0001</v>
          </cell>
          <cell r="B400" t="str">
            <v>S</v>
          </cell>
          <cell r="C400">
            <v>1</v>
          </cell>
          <cell r="D400">
            <v>405</v>
          </cell>
          <cell r="E400" t="str">
            <v xml:space="preserve">Obras And. Convênio SEP/001/2007                 </v>
          </cell>
          <cell r="F400">
            <v>14479635.83</v>
          </cell>
          <cell r="G400">
            <v>0</v>
          </cell>
          <cell r="H400">
            <v>0</v>
          </cell>
          <cell r="I400">
            <v>14479635.83</v>
          </cell>
        </row>
        <row r="401">
          <cell r="A401" t="str">
            <v>1.2.3.06.04.0001.0001</v>
          </cell>
          <cell r="B401" t="str">
            <v>A</v>
          </cell>
          <cell r="C401">
            <v>1</v>
          </cell>
          <cell r="D401">
            <v>406</v>
          </cell>
          <cell r="E401" t="str">
            <v xml:space="preserve">Dragagem Canal e Const Aterro Hidráulico         </v>
          </cell>
          <cell r="F401">
            <v>14479635.83</v>
          </cell>
          <cell r="G401">
            <v>0</v>
          </cell>
          <cell r="H401">
            <v>0</v>
          </cell>
          <cell r="I401">
            <v>14479635.83</v>
          </cell>
        </row>
        <row r="402">
          <cell r="A402" t="str">
            <v>1.2.3.06.04.0002</v>
          </cell>
          <cell r="B402" t="str">
            <v>S</v>
          </cell>
          <cell r="C402">
            <v>1</v>
          </cell>
          <cell r="D402">
            <v>407</v>
          </cell>
          <cell r="E402" t="str">
            <v xml:space="preserve">Gastos Extraordinários SEP/001/2007              </v>
          </cell>
          <cell r="F402">
            <v>1727483.8</v>
          </cell>
          <cell r="G402">
            <v>0</v>
          </cell>
          <cell r="H402">
            <v>0</v>
          </cell>
          <cell r="I402">
            <v>1727483.8</v>
          </cell>
        </row>
        <row r="403">
          <cell r="A403" t="str">
            <v>1.2.3.06.04.0002.0001</v>
          </cell>
          <cell r="B403" t="str">
            <v>A</v>
          </cell>
          <cell r="C403">
            <v>1</v>
          </cell>
          <cell r="D403">
            <v>408</v>
          </cell>
          <cell r="E403" t="str">
            <v xml:space="preserve">IRRF SEP                                         </v>
          </cell>
          <cell r="F403">
            <v>1727483.8</v>
          </cell>
          <cell r="G403">
            <v>0</v>
          </cell>
          <cell r="H403">
            <v>0</v>
          </cell>
          <cell r="I403">
            <v>1727483.8</v>
          </cell>
        </row>
        <row r="404">
          <cell r="A404" t="str">
            <v>1.2.3.06.05</v>
          </cell>
          <cell r="B404" t="str">
            <v>S</v>
          </cell>
          <cell r="C404">
            <v>1</v>
          </cell>
          <cell r="D404">
            <v>1467</v>
          </cell>
          <cell r="E404" t="str">
            <v xml:space="preserve">Termo de Compromisso SEP/012/2011                </v>
          </cell>
          <cell r="F404">
            <v>41158949.460000001</v>
          </cell>
          <cell r="G404">
            <v>0</v>
          </cell>
          <cell r="H404">
            <v>0</v>
          </cell>
          <cell r="I404">
            <v>41158949.460000001</v>
          </cell>
        </row>
        <row r="405">
          <cell r="A405" t="str">
            <v>1.2.3.06.05.0001</v>
          </cell>
          <cell r="B405" t="str">
            <v>S</v>
          </cell>
          <cell r="C405">
            <v>1</v>
          </cell>
          <cell r="D405">
            <v>1468</v>
          </cell>
          <cell r="E405" t="str">
            <v xml:space="preserve">Obras And. Termo de Comp. SEP/012/2011           </v>
          </cell>
          <cell r="F405">
            <v>40564207.960000001</v>
          </cell>
          <cell r="G405">
            <v>0</v>
          </cell>
          <cell r="H405">
            <v>0</v>
          </cell>
          <cell r="I405">
            <v>40564207.960000001</v>
          </cell>
        </row>
        <row r="406">
          <cell r="A406" t="str">
            <v>1.2.3.06.05.0001.0001</v>
          </cell>
          <cell r="B406" t="str">
            <v>A</v>
          </cell>
          <cell r="C406">
            <v>1</v>
          </cell>
          <cell r="D406">
            <v>1469</v>
          </cell>
          <cell r="E406" t="str">
            <v xml:space="preserve">Construção Berço 108 - SEP/012/2011              </v>
          </cell>
          <cell r="F406">
            <v>38237878.189999998</v>
          </cell>
          <cell r="G406">
            <v>0</v>
          </cell>
          <cell r="H406">
            <v>0</v>
          </cell>
          <cell r="I406">
            <v>38237878.189999998</v>
          </cell>
        </row>
        <row r="407">
          <cell r="A407" t="str">
            <v>1.2.3.06.05.0001.0002</v>
          </cell>
          <cell r="B407" t="str">
            <v>A</v>
          </cell>
          <cell r="C407">
            <v>1</v>
          </cell>
          <cell r="D407">
            <v>1653</v>
          </cell>
          <cell r="E407" t="str">
            <v xml:space="preserve">Ger. Fiscal. Berço 108 - SEP/012/2011            </v>
          </cell>
          <cell r="F407">
            <v>2326329.77</v>
          </cell>
          <cell r="G407">
            <v>0</v>
          </cell>
          <cell r="H407">
            <v>0</v>
          </cell>
          <cell r="I407">
            <v>2326329.77</v>
          </cell>
        </row>
        <row r="408">
          <cell r="A408" t="str">
            <v>1.2.3.06.05.0002</v>
          </cell>
          <cell r="B408" t="str">
            <v>S</v>
          </cell>
          <cell r="C408">
            <v>1</v>
          </cell>
          <cell r="D408">
            <v>1550</v>
          </cell>
          <cell r="E408" t="str">
            <v xml:space="preserve">Gastos Extraordinários TC SEP/012/2011           </v>
          </cell>
          <cell r="F408">
            <v>594741.5</v>
          </cell>
          <cell r="G408">
            <v>0</v>
          </cell>
          <cell r="H408">
            <v>0</v>
          </cell>
          <cell r="I408">
            <v>594741.5</v>
          </cell>
        </row>
        <row r="409">
          <cell r="A409" t="str">
            <v>1.2.3.06.05.0002.0001</v>
          </cell>
          <cell r="B409" t="str">
            <v>A</v>
          </cell>
          <cell r="C409">
            <v>1</v>
          </cell>
          <cell r="D409">
            <v>1551</v>
          </cell>
          <cell r="E409" t="str">
            <v xml:space="preserve">IRRF TC SEP                                      </v>
          </cell>
          <cell r="F409">
            <v>594741.5</v>
          </cell>
          <cell r="G409">
            <v>0</v>
          </cell>
          <cell r="H409">
            <v>0</v>
          </cell>
          <cell r="I409">
            <v>594741.5</v>
          </cell>
        </row>
        <row r="410">
          <cell r="A410" t="str">
            <v>1.2.3.06.06</v>
          </cell>
          <cell r="B410" t="str">
            <v>S</v>
          </cell>
          <cell r="C410">
            <v>1</v>
          </cell>
          <cell r="D410">
            <v>1956</v>
          </cell>
          <cell r="E410" t="str">
            <v xml:space="preserve">Termo de Compromisso SEP/04/2014                 </v>
          </cell>
          <cell r="F410">
            <v>30275029.75</v>
          </cell>
          <cell r="G410">
            <v>0</v>
          </cell>
          <cell r="H410">
            <v>0</v>
          </cell>
          <cell r="I410">
            <v>30275029.75</v>
          </cell>
        </row>
        <row r="411">
          <cell r="A411" t="str">
            <v>1.2.3.06.06.0001</v>
          </cell>
          <cell r="B411" t="str">
            <v>S</v>
          </cell>
          <cell r="C411">
            <v>1</v>
          </cell>
          <cell r="D411">
            <v>1957</v>
          </cell>
          <cell r="E411" t="str">
            <v xml:space="preserve">Obras And. Termo de Comp. SEP/04/2014            </v>
          </cell>
          <cell r="F411">
            <v>26943567.82</v>
          </cell>
          <cell r="G411">
            <v>0</v>
          </cell>
          <cell r="H411">
            <v>0</v>
          </cell>
          <cell r="I411">
            <v>26943567.82</v>
          </cell>
        </row>
        <row r="412">
          <cell r="A412" t="str">
            <v>1.2.3.06.06.0001.0001</v>
          </cell>
          <cell r="B412" t="str">
            <v>A</v>
          </cell>
          <cell r="C412">
            <v>1</v>
          </cell>
          <cell r="D412">
            <v>1958</v>
          </cell>
          <cell r="E412" t="str">
            <v xml:space="preserve">Construção Berço 108 - SEP/04/2014               </v>
          </cell>
          <cell r="F412">
            <v>24051626.989999998</v>
          </cell>
          <cell r="G412">
            <v>0</v>
          </cell>
          <cell r="H412">
            <v>0</v>
          </cell>
          <cell r="I412">
            <v>24051626.989999998</v>
          </cell>
        </row>
        <row r="413">
          <cell r="A413" t="str">
            <v>1.2.3.06.06.0001.0002</v>
          </cell>
          <cell r="B413" t="str">
            <v>A</v>
          </cell>
          <cell r="C413">
            <v>1</v>
          </cell>
          <cell r="D413">
            <v>1959</v>
          </cell>
          <cell r="E413" t="str">
            <v xml:space="preserve">Ger. Fiscal. Berço 108 - SEP/04/2014             </v>
          </cell>
          <cell r="F413">
            <v>1942386.71</v>
          </cell>
          <cell r="G413">
            <v>0</v>
          </cell>
          <cell r="H413">
            <v>0</v>
          </cell>
          <cell r="I413">
            <v>1942386.71</v>
          </cell>
        </row>
        <row r="414">
          <cell r="A414" t="str">
            <v>1.2.3.06.06.0001.0003</v>
          </cell>
          <cell r="B414" t="str">
            <v>A</v>
          </cell>
          <cell r="C414">
            <v>1</v>
          </cell>
          <cell r="D414">
            <v>2594</v>
          </cell>
          <cell r="E414" t="str">
            <v xml:space="preserve">Banheiro Berço 108 - SEP/04/2014                 </v>
          </cell>
          <cell r="F414">
            <v>162550.74</v>
          </cell>
          <cell r="G414">
            <v>0</v>
          </cell>
          <cell r="H414">
            <v>0</v>
          </cell>
          <cell r="I414">
            <v>162550.74</v>
          </cell>
        </row>
        <row r="415">
          <cell r="A415" t="str">
            <v>1.2.3.06.06.0001.0004</v>
          </cell>
          <cell r="B415" t="str">
            <v>A</v>
          </cell>
          <cell r="C415">
            <v>1</v>
          </cell>
          <cell r="D415">
            <v>2640</v>
          </cell>
          <cell r="E415" t="str">
            <v xml:space="preserve">Sist. Elétrico Berço 108 - SEP/04/2014           </v>
          </cell>
          <cell r="F415">
            <v>787003.38</v>
          </cell>
          <cell r="G415">
            <v>0</v>
          </cell>
          <cell r="H415">
            <v>0</v>
          </cell>
          <cell r="I415">
            <v>787003.38</v>
          </cell>
        </row>
        <row r="416">
          <cell r="A416" t="str">
            <v>1.2.3.06.06.0003</v>
          </cell>
          <cell r="B416" t="str">
            <v>S</v>
          </cell>
          <cell r="C416">
            <v>1</v>
          </cell>
          <cell r="D416">
            <v>2454</v>
          </cell>
          <cell r="E416" t="str">
            <v xml:space="preserve">Bens Móveis Termo de Comp. SEP/04/2014           </v>
          </cell>
          <cell r="F416">
            <v>3331461.93</v>
          </cell>
          <cell r="G416">
            <v>0</v>
          </cell>
          <cell r="H416">
            <v>0</v>
          </cell>
          <cell r="I416">
            <v>3331461.93</v>
          </cell>
        </row>
        <row r="417">
          <cell r="A417" t="str">
            <v>1.2.3.06.06.0003.0001</v>
          </cell>
          <cell r="B417" t="str">
            <v>A</v>
          </cell>
          <cell r="C417">
            <v>1</v>
          </cell>
          <cell r="D417">
            <v>2455</v>
          </cell>
          <cell r="E417" t="str">
            <v xml:space="preserve">Defensas Termo de Comp. SEP/04/2014              </v>
          </cell>
          <cell r="F417">
            <v>3331461.93</v>
          </cell>
          <cell r="G417">
            <v>0</v>
          </cell>
          <cell r="H417">
            <v>0</v>
          </cell>
          <cell r="I417">
            <v>3331461.93</v>
          </cell>
        </row>
        <row r="418">
          <cell r="A418" t="str">
            <v>1.2.3.08</v>
          </cell>
          <cell r="B418" t="str">
            <v>S</v>
          </cell>
          <cell r="C418">
            <v>1</v>
          </cell>
          <cell r="D418">
            <v>2611</v>
          </cell>
          <cell r="E418" t="str">
            <v xml:space="preserve">Bens Móveis em Montagem                          </v>
          </cell>
          <cell r="F418">
            <v>6846332.7800000003</v>
          </cell>
          <cell r="G418">
            <v>443834.29</v>
          </cell>
          <cell r="H418">
            <v>0</v>
          </cell>
          <cell r="I418">
            <v>7290167.0700000003</v>
          </cell>
        </row>
        <row r="419">
          <cell r="A419" t="str">
            <v>1.2.3.08.02</v>
          </cell>
          <cell r="B419" t="str">
            <v>A</v>
          </cell>
          <cell r="C419">
            <v>1</v>
          </cell>
          <cell r="D419">
            <v>2613</v>
          </cell>
          <cell r="E419" t="str">
            <v xml:space="preserve">Equipamentos de Informática em Montagem          </v>
          </cell>
          <cell r="F419">
            <v>6609871.75</v>
          </cell>
          <cell r="G419">
            <v>443834.29</v>
          </cell>
          <cell r="H419">
            <v>0</v>
          </cell>
          <cell r="I419">
            <v>7053706.04</v>
          </cell>
        </row>
        <row r="420">
          <cell r="A420" t="str">
            <v>1.2.3.08.03</v>
          </cell>
          <cell r="B420" t="str">
            <v>A</v>
          </cell>
          <cell r="C420">
            <v>1</v>
          </cell>
          <cell r="D420">
            <v>2614</v>
          </cell>
          <cell r="E420" t="str">
            <v xml:space="preserve">Máquinas e Equipamentos em Montagem              </v>
          </cell>
          <cell r="F420">
            <v>148205.74</v>
          </cell>
          <cell r="G420">
            <v>0</v>
          </cell>
          <cell r="H420">
            <v>0</v>
          </cell>
          <cell r="I420">
            <v>148205.74</v>
          </cell>
        </row>
        <row r="421">
          <cell r="A421" t="str">
            <v>1.2.3.08.05</v>
          </cell>
          <cell r="B421" t="str">
            <v>A</v>
          </cell>
          <cell r="C421">
            <v>1</v>
          </cell>
          <cell r="D421">
            <v>2616</v>
          </cell>
          <cell r="E421" t="str">
            <v xml:space="preserve">Defensas e Cabeços em Montagem                   </v>
          </cell>
          <cell r="F421">
            <v>88255.29</v>
          </cell>
          <cell r="G421">
            <v>0</v>
          </cell>
          <cell r="H421">
            <v>0</v>
          </cell>
          <cell r="I421">
            <v>88255.29</v>
          </cell>
        </row>
        <row r="422">
          <cell r="A422" t="str">
            <v>1.2.4</v>
          </cell>
          <cell r="B422" t="str">
            <v>S</v>
          </cell>
          <cell r="C422">
            <v>1</v>
          </cell>
          <cell r="D422">
            <v>409</v>
          </cell>
          <cell r="E422" t="str">
            <v xml:space="preserve">Intangível                                       </v>
          </cell>
          <cell r="F422">
            <v>23295635.690000001</v>
          </cell>
          <cell r="G422">
            <v>0</v>
          </cell>
          <cell r="H422">
            <v>0</v>
          </cell>
          <cell r="I422">
            <v>23295635.690000001</v>
          </cell>
        </row>
        <row r="423">
          <cell r="A423" t="str">
            <v>1.2.4.01</v>
          </cell>
          <cell r="B423" t="str">
            <v>S</v>
          </cell>
          <cell r="C423">
            <v>1</v>
          </cell>
          <cell r="D423">
            <v>410</v>
          </cell>
          <cell r="E423" t="str">
            <v xml:space="preserve">Implantação de Sist. de Gestão e Outros          </v>
          </cell>
          <cell r="F423">
            <v>29300153.579999998</v>
          </cell>
          <cell r="G423">
            <v>0</v>
          </cell>
          <cell r="H423">
            <v>0</v>
          </cell>
          <cell r="I423">
            <v>29300153.579999998</v>
          </cell>
        </row>
        <row r="424">
          <cell r="A424" t="str">
            <v>1.2.4.01.01</v>
          </cell>
          <cell r="B424" t="str">
            <v>A</v>
          </cell>
          <cell r="C424">
            <v>1</v>
          </cell>
          <cell r="D424">
            <v>411</v>
          </cell>
          <cell r="E424" t="str">
            <v xml:space="preserve">Instalações de Equipamentos da Operação          </v>
          </cell>
          <cell r="F424">
            <v>160249.01999999999</v>
          </cell>
          <cell r="G424">
            <v>0</v>
          </cell>
          <cell r="H424">
            <v>0</v>
          </cell>
          <cell r="I424">
            <v>160249.01999999999</v>
          </cell>
        </row>
        <row r="425">
          <cell r="A425" t="str">
            <v>1.2.4.01.02</v>
          </cell>
          <cell r="B425" t="str">
            <v>A</v>
          </cell>
          <cell r="C425">
            <v>1</v>
          </cell>
          <cell r="D425">
            <v>412</v>
          </cell>
          <cell r="E425" t="str">
            <v xml:space="preserve">Estudos e Projetos                               </v>
          </cell>
          <cell r="F425">
            <v>11750263.279999999</v>
          </cell>
          <cell r="G425">
            <v>0</v>
          </cell>
          <cell r="H425">
            <v>0</v>
          </cell>
          <cell r="I425">
            <v>11750263.279999999</v>
          </cell>
        </row>
        <row r="426">
          <cell r="A426" t="str">
            <v>1.2.4.01.03</v>
          </cell>
          <cell r="B426" t="str">
            <v>A</v>
          </cell>
          <cell r="C426">
            <v>1</v>
          </cell>
          <cell r="D426">
            <v>413</v>
          </cell>
          <cell r="E426" t="str">
            <v xml:space="preserve">Implant. do Sist. de Gestão Adm/Financ           </v>
          </cell>
          <cell r="F426">
            <v>118838.02</v>
          </cell>
          <cell r="G426">
            <v>0</v>
          </cell>
          <cell r="H426">
            <v>0</v>
          </cell>
          <cell r="I426">
            <v>118838.02</v>
          </cell>
        </row>
        <row r="427">
          <cell r="A427" t="str">
            <v>1.2.4.01.04</v>
          </cell>
          <cell r="B427" t="str">
            <v>A</v>
          </cell>
          <cell r="C427">
            <v>1</v>
          </cell>
          <cell r="D427">
            <v>414</v>
          </cell>
          <cell r="E427" t="str">
            <v xml:space="preserve">Licença de Uso                                   </v>
          </cell>
          <cell r="F427">
            <v>896214.12</v>
          </cell>
          <cell r="G427">
            <v>0</v>
          </cell>
          <cell r="H427">
            <v>0</v>
          </cell>
          <cell r="I427">
            <v>896214.12</v>
          </cell>
        </row>
        <row r="428">
          <cell r="A428" t="str">
            <v>1.2.4.01.05</v>
          </cell>
          <cell r="B428" t="str">
            <v>A</v>
          </cell>
          <cell r="C428">
            <v>1</v>
          </cell>
          <cell r="D428">
            <v>415</v>
          </cell>
          <cell r="E428" t="str">
            <v xml:space="preserve">Projetos Diversos para Nova Sede                 </v>
          </cell>
          <cell r="F428">
            <v>168210</v>
          </cell>
          <cell r="G428">
            <v>0</v>
          </cell>
          <cell r="H428">
            <v>0</v>
          </cell>
          <cell r="I428">
            <v>168210</v>
          </cell>
        </row>
        <row r="429">
          <cell r="A429" t="str">
            <v>1.2.4.01.06</v>
          </cell>
          <cell r="B429" t="str">
            <v>A</v>
          </cell>
          <cell r="C429">
            <v>1</v>
          </cell>
          <cell r="D429">
            <v>416</v>
          </cell>
          <cell r="E429" t="str">
            <v xml:space="preserve">Projeto de Ampl. do Porto do Itaquí              </v>
          </cell>
          <cell r="F429">
            <v>655537.57999999996</v>
          </cell>
          <cell r="G429">
            <v>0</v>
          </cell>
          <cell r="H429">
            <v>0</v>
          </cell>
          <cell r="I429">
            <v>655537.57999999996</v>
          </cell>
        </row>
        <row r="430">
          <cell r="A430" t="str">
            <v>1.2.4.01.07</v>
          </cell>
          <cell r="B430" t="str">
            <v>A</v>
          </cell>
          <cell r="C430">
            <v>1</v>
          </cell>
          <cell r="D430">
            <v>417</v>
          </cell>
          <cell r="E430" t="str">
            <v xml:space="preserve">Programa de Certificação                         </v>
          </cell>
          <cell r="F430">
            <v>265770</v>
          </cell>
          <cell r="G430">
            <v>0</v>
          </cell>
          <cell r="H430">
            <v>0</v>
          </cell>
          <cell r="I430">
            <v>265770</v>
          </cell>
        </row>
        <row r="431">
          <cell r="A431" t="str">
            <v>1.2.4.01.08</v>
          </cell>
          <cell r="B431" t="str">
            <v>A</v>
          </cell>
          <cell r="C431">
            <v>1</v>
          </cell>
          <cell r="D431">
            <v>418</v>
          </cell>
          <cell r="E431" t="str">
            <v xml:space="preserve">Instalações de Rede e Outros na Sede             </v>
          </cell>
          <cell r="F431">
            <v>1532344.41</v>
          </cell>
          <cell r="G431">
            <v>0</v>
          </cell>
          <cell r="H431">
            <v>0</v>
          </cell>
          <cell r="I431">
            <v>1532344.41</v>
          </cell>
        </row>
        <row r="432">
          <cell r="A432" t="str">
            <v>1.2.4.01.09</v>
          </cell>
          <cell r="B432" t="str">
            <v>A</v>
          </cell>
          <cell r="C432">
            <v>1</v>
          </cell>
          <cell r="D432">
            <v>419</v>
          </cell>
          <cell r="E432" t="str">
            <v xml:space="preserve">Implant. do Sist. - Fund. Sousandrade            </v>
          </cell>
          <cell r="F432">
            <v>1550000</v>
          </cell>
          <cell r="G432">
            <v>0</v>
          </cell>
          <cell r="H432">
            <v>0</v>
          </cell>
          <cell r="I432">
            <v>1550000</v>
          </cell>
        </row>
        <row r="433">
          <cell r="A433" t="str">
            <v>1.2.4.01.10</v>
          </cell>
          <cell r="B433" t="str">
            <v>A</v>
          </cell>
          <cell r="C433">
            <v>1</v>
          </cell>
          <cell r="D433">
            <v>420</v>
          </cell>
          <cell r="E433" t="str">
            <v xml:space="preserve">Drag. de Aprofundamento do Cais do Porto         </v>
          </cell>
          <cell r="F433">
            <v>3159930</v>
          </cell>
          <cell r="G433">
            <v>0</v>
          </cell>
          <cell r="H433">
            <v>0</v>
          </cell>
          <cell r="I433">
            <v>3159930</v>
          </cell>
        </row>
        <row r="434">
          <cell r="A434" t="str">
            <v>1.2.4.01.11</v>
          </cell>
          <cell r="B434" t="str">
            <v>A</v>
          </cell>
          <cell r="C434">
            <v>1</v>
          </cell>
          <cell r="D434">
            <v>421</v>
          </cell>
          <cell r="E434" t="str">
            <v xml:space="preserve">Melhorias Prédio Adm Codomar                     </v>
          </cell>
          <cell r="F434">
            <v>281907.7</v>
          </cell>
          <cell r="G434">
            <v>0</v>
          </cell>
          <cell r="H434">
            <v>0</v>
          </cell>
          <cell r="I434">
            <v>281907.7</v>
          </cell>
        </row>
        <row r="435">
          <cell r="A435" t="str">
            <v>1.2.4.01.12</v>
          </cell>
          <cell r="B435" t="str">
            <v>A</v>
          </cell>
          <cell r="C435">
            <v>1</v>
          </cell>
          <cell r="D435">
            <v>422</v>
          </cell>
          <cell r="E435" t="str">
            <v xml:space="preserve">Instalações na Operação                          </v>
          </cell>
          <cell r="F435">
            <v>224137.31</v>
          </cell>
          <cell r="G435">
            <v>0</v>
          </cell>
          <cell r="H435">
            <v>0</v>
          </cell>
          <cell r="I435">
            <v>224137.31</v>
          </cell>
        </row>
        <row r="436">
          <cell r="A436" t="str">
            <v>1.2.4.01.13</v>
          </cell>
          <cell r="B436" t="str">
            <v>A</v>
          </cell>
          <cell r="C436">
            <v>1</v>
          </cell>
          <cell r="D436">
            <v>423</v>
          </cell>
          <cell r="E436" t="str">
            <v xml:space="preserve">Modern.e Reimplant.Sist-Fund.Sousandrade         </v>
          </cell>
          <cell r="F436">
            <v>3000000</v>
          </cell>
          <cell r="G436">
            <v>0</v>
          </cell>
          <cell r="H436">
            <v>0</v>
          </cell>
          <cell r="I436">
            <v>3000000</v>
          </cell>
        </row>
        <row r="437">
          <cell r="A437" t="str">
            <v>1.2.4.01.14</v>
          </cell>
          <cell r="B437" t="str">
            <v>A</v>
          </cell>
          <cell r="C437">
            <v>1</v>
          </cell>
          <cell r="D437">
            <v>424</v>
          </cell>
          <cell r="E437" t="str">
            <v xml:space="preserve">Recuperações em Imóveis de Terceiros             </v>
          </cell>
          <cell r="F437">
            <v>5387272.5499999998</v>
          </cell>
          <cell r="G437">
            <v>0</v>
          </cell>
          <cell r="H437">
            <v>0</v>
          </cell>
          <cell r="I437">
            <v>5387272.5499999998</v>
          </cell>
        </row>
        <row r="438">
          <cell r="A438" t="str">
            <v>1.2.4.01.15</v>
          </cell>
          <cell r="B438" t="str">
            <v>A</v>
          </cell>
          <cell r="C438">
            <v>1</v>
          </cell>
          <cell r="D438">
            <v>425</v>
          </cell>
          <cell r="E438" t="str">
            <v xml:space="preserve">Melhoria Prédios da Emap                         </v>
          </cell>
          <cell r="F438">
            <v>149479.59</v>
          </cell>
          <cell r="G438">
            <v>0</v>
          </cell>
          <cell r="H438">
            <v>0</v>
          </cell>
          <cell r="I438">
            <v>149479.59</v>
          </cell>
        </row>
        <row r="439">
          <cell r="A439" t="str">
            <v>1.2.4.02</v>
          </cell>
          <cell r="B439" t="str">
            <v>S</v>
          </cell>
          <cell r="C439">
            <v>1</v>
          </cell>
          <cell r="D439">
            <v>1370</v>
          </cell>
          <cell r="E439" t="str">
            <v xml:space="preserve">Softwares e Direitos                             </v>
          </cell>
          <cell r="F439">
            <v>23295635.690000001</v>
          </cell>
          <cell r="G439">
            <v>0</v>
          </cell>
          <cell r="H439">
            <v>0</v>
          </cell>
          <cell r="I439">
            <v>23295635.690000001</v>
          </cell>
        </row>
        <row r="440">
          <cell r="A440" t="str">
            <v>1.2.4.02.01</v>
          </cell>
          <cell r="B440" t="str">
            <v>A</v>
          </cell>
          <cell r="C440">
            <v>1</v>
          </cell>
          <cell r="D440">
            <v>1371</v>
          </cell>
          <cell r="E440" t="str">
            <v xml:space="preserve">E-DOCS Sist. Controle Elet. de Documento         </v>
          </cell>
          <cell r="F440">
            <v>1187641.6000000001</v>
          </cell>
          <cell r="G440">
            <v>0</v>
          </cell>
          <cell r="H440">
            <v>0</v>
          </cell>
          <cell r="I440">
            <v>1187641.6000000001</v>
          </cell>
        </row>
        <row r="441">
          <cell r="A441" t="str">
            <v>1.2.4.02.02</v>
          </cell>
          <cell r="B441" t="str">
            <v>A</v>
          </cell>
          <cell r="C441">
            <v>1</v>
          </cell>
          <cell r="D441">
            <v>1372</v>
          </cell>
          <cell r="E441" t="str">
            <v xml:space="preserve">S2GPI - Sist. Gov. Ger. Portuário Integ.         </v>
          </cell>
          <cell r="F441">
            <v>13583641.640000001</v>
          </cell>
          <cell r="G441">
            <v>0</v>
          </cell>
          <cell r="H441">
            <v>0</v>
          </cell>
          <cell r="I441">
            <v>13583641.640000001</v>
          </cell>
        </row>
        <row r="442">
          <cell r="A442" t="str">
            <v>1.2.4.02.03</v>
          </cell>
          <cell r="B442" t="str">
            <v>A</v>
          </cell>
          <cell r="C442">
            <v>1</v>
          </cell>
          <cell r="D442">
            <v>1851</v>
          </cell>
          <cell r="E442" t="str">
            <v xml:space="preserve">Licenças de Uso                                  </v>
          </cell>
          <cell r="F442">
            <v>8524352.4499999993</v>
          </cell>
          <cell r="G442">
            <v>0</v>
          </cell>
          <cell r="H442">
            <v>0</v>
          </cell>
          <cell r="I442">
            <v>8524352.4499999993</v>
          </cell>
        </row>
        <row r="443">
          <cell r="A443" t="str">
            <v>1.2.4.03</v>
          </cell>
          <cell r="B443" t="str">
            <v>S</v>
          </cell>
          <cell r="C443">
            <v>1</v>
          </cell>
          <cell r="D443">
            <v>1847</v>
          </cell>
          <cell r="E443" t="str">
            <v xml:space="preserve">(-) Amortizações Acumuladas                      </v>
          </cell>
          <cell r="F443">
            <v>-29300153.579999998</v>
          </cell>
          <cell r="G443">
            <v>0</v>
          </cell>
          <cell r="H443">
            <v>0</v>
          </cell>
          <cell r="I443">
            <v>-29300153.579999998</v>
          </cell>
        </row>
        <row r="444">
          <cell r="A444" t="str">
            <v>1.2.4.03.01</v>
          </cell>
          <cell r="B444" t="str">
            <v>A</v>
          </cell>
          <cell r="C444">
            <v>1</v>
          </cell>
          <cell r="D444">
            <v>426</v>
          </cell>
          <cell r="E444" t="str">
            <v xml:space="preserve">(-) Amortizações acumuladas                      </v>
          </cell>
          <cell r="F444">
            <v>-29300153.579999998</v>
          </cell>
          <cell r="G444">
            <v>0</v>
          </cell>
          <cell r="H444">
            <v>0</v>
          </cell>
          <cell r="I444">
            <v>-29300153.579999998</v>
          </cell>
        </row>
        <row r="445">
          <cell r="A445" t="str">
            <v>1.3</v>
          </cell>
          <cell r="B445" t="str">
            <v>S</v>
          </cell>
          <cell r="C445">
            <v>1</v>
          </cell>
          <cell r="D445">
            <v>427</v>
          </cell>
          <cell r="E445" t="str">
            <v xml:space="preserve">Ativo de Compensação                             </v>
          </cell>
          <cell r="F445">
            <v>88283872.469999999</v>
          </cell>
          <cell r="G445">
            <v>0</v>
          </cell>
          <cell r="H445">
            <v>0</v>
          </cell>
          <cell r="I445">
            <v>88283872.469999999</v>
          </cell>
        </row>
        <row r="446">
          <cell r="A446" t="str">
            <v>1.3.1</v>
          </cell>
          <cell r="B446" t="str">
            <v>S</v>
          </cell>
          <cell r="C446">
            <v>1</v>
          </cell>
          <cell r="D446">
            <v>428</v>
          </cell>
          <cell r="E446" t="str">
            <v xml:space="preserve">Convênio Estado/União                            </v>
          </cell>
          <cell r="F446">
            <v>88283872.469999999</v>
          </cell>
          <cell r="G446">
            <v>0</v>
          </cell>
          <cell r="H446">
            <v>0</v>
          </cell>
          <cell r="I446">
            <v>88283872.469999999</v>
          </cell>
        </row>
        <row r="447">
          <cell r="A447" t="str">
            <v>1.3.1.02</v>
          </cell>
          <cell r="B447" t="str">
            <v>S</v>
          </cell>
          <cell r="C447">
            <v>1</v>
          </cell>
          <cell r="D447">
            <v>429</v>
          </cell>
          <cell r="E447" t="str">
            <v xml:space="preserve">Bens da Codomar                                  </v>
          </cell>
          <cell r="F447">
            <v>88283872.469999999</v>
          </cell>
          <cell r="G447">
            <v>0</v>
          </cell>
          <cell r="H447">
            <v>0</v>
          </cell>
          <cell r="I447">
            <v>88283872.469999999</v>
          </cell>
        </row>
        <row r="448">
          <cell r="A448" t="str">
            <v>1.3.1.02.01</v>
          </cell>
          <cell r="B448" t="str">
            <v>A</v>
          </cell>
          <cell r="C448">
            <v>1</v>
          </cell>
          <cell r="D448">
            <v>430</v>
          </cell>
          <cell r="E448" t="str">
            <v xml:space="preserve">Bens Móveis                                      </v>
          </cell>
          <cell r="F448">
            <v>1588934.94</v>
          </cell>
          <cell r="G448">
            <v>0</v>
          </cell>
          <cell r="H448">
            <v>0</v>
          </cell>
          <cell r="I448">
            <v>1588934.94</v>
          </cell>
        </row>
        <row r="449">
          <cell r="A449" t="str">
            <v>1.3.1.02.02</v>
          </cell>
          <cell r="B449" t="str">
            <v>A</v>
          </cell>
          <cell r="C449">
            <v>1</v>
          </cell>
          <cell r="D449">
            <v>431</v>
          </cell>
          <cell r="E449" t="str">
            <v xml:space="preserve">Bens Imóveis                                     </v>
          </cell>
          <cell r="F449">
            <v>86694937.530000001</v>
          </cell>
          <cell r="G449">
            <v>0</v>
          </cell>
          <cell r="H449">
            <v>0</v>
          </cell>
          <cell r="I449">
            <v>86694937.530000001</v>
          </cell>
        </row>
        <row r="450">
          <cell r="A450">
            <v>2</v>
          </cell>
          <cell r="B450" t="str">
            <v>S</v>
          </cell>
          <cell r="C450">
            <v>2</v>
          </cell>
          <cell r="D450">
            <v>432</v>
          </cell>
          <cell r="E450" t="str">
            <v xml:space="preserve">PASSIVO                                          </v>
          </cell>
          <cell r="F450">
            <v>-899117040.54999995</v>
          </cell>
          <cell r="G450">
            <v>479540571.44999999</v>
          </cell>
          <cell r="H450">
            <v>555753276.58000004</v>
          </cell>
          <cell r="I450">
            <v>-975329745.67999995</v>
          </cell>
        </row>
        <row r="451">
          <cell r="A451" t="str">
            <v>2.1</v>
          </cell>
          <cell r="B451" t="str">
            <v>S</v>
          </cell>
          <cell r="C451">
            <v>2</v>
          </cell>
          <cell r="D451">
            <v>433</v>
          </cell>
          <cell r="E451" t="str">
            <v xml:space="preserve">Passivo Circulante                               </v>
          </cell>
          <cell r="F451">
            <v>-51490780.880000003</v>
          </cell>
          <cell r="G451">
            <v>19444421.57</v>
          </cell>
          <cell r="H451">
            <v>19039099.550000001</v>
          </cell>
          <cell r="I451">
            <v>-51085458.859999999</v>
          </cell>
        </row>
        <row r="452">
          <cell r="A452" t="str">
            <v>2.1.1</v>
          </cell>
          <cell r="B452" t="str">
            <v>S</v>
          </cell>
          <cell r="C452">
            <v>2</v>
          </cell>
          <cell r="D452">
            <v>434</v>
          </cell>
          <cell r="E452" t="str">
            <v xml:space="preserve">Exigível a Curto Prazo                           </v>
          </cell>
          <cell r="F452">
            <v>-51490780.880000003</v>
          </cell>
          <cell r="G452">
            <v>19444421.57</v>
          </cell>
          <cell r="H452">
            <v>19039099.550000001</v>
          </cell>
          <cell r="I452">
            <v>-51085458.859999999</v>
          </cell>
        </row>
        <row r="453">
          <cell r="A453" t="str">
            <v>2.1.1.02</v>
          </cell>
          <cell r="B453" t="str">
            <v>S</v>
          </cell>
          <cell r="C453">
            <v>2</v>
          </cell>
          <cell r="D453">
            <v>437</v>
          </cell>
          <cell r="E453" t="str">
            <v xml:space="preserve">Fornecedores                                     </v>
          </cell>
          <cell r="F453">
            <v>-1321345.29</v>
          </cell>
          <cell r="G453">
            <v>6540702.5300000003</v>
          </cell>
          <cell r="H453">
            <v>6500063.75</v>
          </cell>
          <cell r="I453">
            <v>-1280706.51</v>
          </cell>
        </row>
        <row r="454">
          <cell r="A454" t="str">
            <v>2.1.1.02.01</v>
          </cell>
          <cell r="B454" t="str">
            <v>S</v>
          </cell>
          <cell r="C454">
            <v>2</v>
          </cell>
          <cell r="D454">
            <v>438</v>
          </cell>
          <cell r="E454" t="str">
            <v xml:space="preserve">Fornecedores a Pagar                             </v>
          </cell>
          <cell r="F454">
            <v>-1321345.29</v>
          </cell>
          <cell r="G454">
            <v>6540702.5300000003</v>
          </cell>
          <cell r="H454">
            <v>6500063.75</v>
          </cell>
          <cell r="I454">
            <v>-1280706.51</v>
          </cell>
        </row>
        <row r="455">
          <cell r="A455" t="str">
            <v>2.1.1.02.01.0001</v>
          </cell>
          <cell r="B455" t="str">
            <v>A</v>
          </cell>
          <cell r="C455">
            <v>2</v>
          </cell>
          <cell r="D455">
            <v>439</v>
          </cell>
          <cell r="E455" t="str">
            <v xml:space="preserve">J.Gonçalves dos Santos Filho                     </v>
          </cell>
          <cell r="F455">
            <v>0</v>
          </cell>
          <cell r="G455">
            <v>350.9</v>
          </cell>
          <cell r="H455">
            <v>350.9</v>
          </cell>
          <cell r="I455">
            <v>0</v>
          </cell>
        </row>
        <row r="456">
          <cell r="A456" t="str">
            <v>2.1.1.02.01.0007</v>
          </cell>
          <cell r="B456" t="str">
            <v>A</v>
          </cell>
          <cell r="C456">
            <v>2</v>
          </cell>
          <cell r="D456">
            <v>445</v>
          </cell>
          <cell r="E456" t="str">
            <v xml:space="preserve">Telemar - Norte Leste S/A                        </v>
          </cell>
          <cell r="F456">
            <v>0</v>
          </cell>
          <cell r="G456">
            <v>11913.06</v>
          </cell>
          <cell r="H456">
            <v>11913.06</v>
          </cell>
          <cell r="I456">
            <v>0</v>
          </cell>
        </row>
        <row r="457">
          <cell r="A457" t="str">
            <v>2.1.1.02.01.0014</v>
          </cell>
          <cell r="B457" t="str">
            <v>A</v>
          </cell>
          <cell r="C457">
            <v>2</v>
          </cell>
          <cell r="D457">
            <v>452</v>
          </cell>
          <cell r="E457" t="str">
            <v xml:space="preserve">J. F. Rocha Santos                               </v>
          </cell>
          <cell r="F457">
            <v>0</v>
          </cell>
          <cell r="G457">
            <v>2796.99</v>
          </cell>
          <cell r="H457">
            <v>3594.99</v>
          </cell>
          <cell r="I457">
            <v>-798</v>
          </cell>
        </row>
        <row r="458">
          <cell r="A458" t="str">
            <v>2.1.1.02.01.0019</v>
          </cell>
          <cell r="B458" t="str">
            <v>A</v>
          </cell>
          <cell r="C458">
            <v>2</v>
          </cell>
          <cell r="D458">
            <v>457</v>
          </cell>
          <cell r="E458" t="str">
            <v xml:space="preserve">Companhia Energética do Maranhão - CEMAR         </v>
          </cell>
          <cell r="F458">
            <v>0</v>
          </cell>
          <cell r="G458">
            <v>225578.56</v>
          </cell>
          <cell r="H458">
            <v>225578.56</v>
          </cell>
          <cell r="I458">
            <v>0</v>
          </cell>
        </row>
        <row r="459">
          <cell r="A459" t="str">
            <v>2.1.1.02.01.0027</v>
          </cell>
          <cell r="B459" t="str">
            <v>A</v>
          </cell>
          <cell r="C459">
            <v>2</v>
          </cell>
          <cell r="D459">
            <v>465</v>
          </cell>
          <cell r="E459" t="str">
            <v xml:space="preserve">Mônica Marlete Almeida e Cia Ltda                </v>
          </cell>
          <cell r="F459">
            <v>0</v>
          </cell>
          <cell r="G459">
            <v>1498.85</v>
          </cell>
          <cell r="H459">
            <v>1498.85</v>
          </cell>
          <cell r="I459">
            <v>0</v>
          </cell>
        </row>
        <row r="460">
          <cell r="A460" t="str">
            <v>2.1.1.02.01.0034</v>
          </cell>
          <cell r="B460" t="str">
            <v>A</v>
          </cell>
          <cell r="C460">
            <v>2</v>
          </cell>
          <cell r="D460">
            <v>472</v>
          </cell>
          <cell r="E460" t="str">
            <v xml:space="preserve">Intechne Tecnologia da Informação                </v>
          </cell>
          <cell r="F460">
            <v>-5410.96</v>
          </cell>
          <cell r="G460">
            <v>0</v>
          </cell>
          <cell r="H460">
            <v>0</v>
          </cell>
          <cell r="I460">
            <v>-5410.96</v>
          </cell>
        </row>
        <row r="461">
          <cell r="A461" t="str">
            <v>2.1.1.02.01.0039</v>
          </cell>
          <cell r="B461" t="str">
            <v>A</v>
          </cell>
          <cell r="C461">
            <v>2</v>
          </cell>
          <cell r="D461">
            <v>477</v>
          </cell>
          <cell r="E461" t="str">
            <v xml:space="preserve">Assoc.Bras.das Entidades Portuárias              </v>
          </cell>
          <cell r="F461">
            <v>0</v>
          </cell>
          <cell r="G461">
            <v>2800</v>
          </cell>
          <cell r="H461">
            <v>2800</v>
          </cell>
          <cell r="I461">
            <v>0</v>
          </cell>
        </row>
        <row r="462">
          <cell r="A462" t="str">
            <v>2.1.1.02.01.0060</v>
          </cell>
          <cell r="B462" t="str">
            <v>A</v>
          </cell>
          <cell r="C462">
            <v>2</v>
          </cell>
          <cell r="D462">
            <v>498</v>
          </cell>
          <cell r="E462" t="str">
            <v xml:space="preserve">Correios                                         </v>
          </cell>
          <cell r="F462">
            <v>0</v>
          </cell>
          <cell r="G462">
            <v>1752.43</v>
          </cell>
          <cell r="H462">
            <v>1752.43</v>
          </cell>
          <cell r="I462">
            <v>0</v>
          </cell>
        </row>
        <row r="463">
          <cell r="A463" t="str">
            <v>2.1.1.02.01.0066</v>
          </cell>
          <cell r="B463" t="str">
            <v>A</v>
          </cell>
          <cell r="C463">
            <v>2</v>
          </cell>
          <cell r="D463">
            <v>504</v>
          </cell>
          <cell r="E463" t="str">
            <v xml:space="preserve">Cia do Ar                                        </v>
          </cell>
          <cell r="F463">
            <v>0</v>
          </cell>
          <cell r="G463">
            <v>40969.82</v>
          </cell>
          <cell r="H463">
            <v>52669.64</v>
          </cell>
          <cell r="I463">
            <v>-11699.82</v>
          </cell>
        </row>
        <row r="464">
          <cell r="A464" t="str">
            <v>2.1.1.02.01.0075</v>
          </cell>
          <cell r="B464" t="str">
            <v>A</v>
          </cell>
          <cell r="C464">
            <v>2</v>
          </cell>
          <cell r="D464">
            <v>513</v>
          </cell>
          <cell r="E464" t="str">
            <v xml:space="preserve">Maxtec Serviços Gerais e Man. Industrial         </v>
          </cell>
          <cell r="F464">
            <v>-592944.28</v>
          </cell>
          <cell r="G464">
            <v>1200961.27</v>
          </cell>
          <cell r="H464">
            <v>930584.62</v>
          </cell>
          <cell r="I464">
            <v>-322567.63</v>
          </cell>
        </row>
        <row r="465">
          <cell r="A465" t="str">
            <v>2.1.1.02.01.0082</v>
          </cell>
          <cell r="B465" t="str">
            <v>A</v>
          </cell>
          <cell r="C465">
            <v>2</v>
          </cell>
          <cell r="D465">
            <v>520</v>
          </cell>
          <cell r="E465" t="str">
            <v xml:space="preserve">Caema                                            </v>
          </cell>
          <cell r="F465">
            <v>0</v>
          </cell>
          <cell r="G465">
            <v>112492.26</v>
          </cell>
          <cell r="H465">
            <v>112492.26</v>
          </cell>
          <cell r="I465">
            <v>0</v>
          </cell>
        </row>
        <row r="466">
          <cell r="A466" t="str">
            <v>2.1.1.02.01.0128</v>
          </cell>
          <cell r="B466" t="str">
            <v>A</v>
          </cell>
          <cell r="C466">
            <v>2</v>
          </cell>
          <cell r="D466">
            <v>566</v>
          </cell>
          <cell r="E466" t="str">
            <v xml:space="preserve">Gallotti e Advogados Associados                  </v>
          </cell>
          <cell r="F466">
            <v>0</v>
          </cell>
          <cell r="G466">
            <v>24282.94</v>
          </cell>
          <cell r="H466">
            <v>24282.94</v>
          </cell>
          <cell r="I466">
            <v>0</v>
          </cell>
        </row>
        <row r="467">
          <cell r="A467" t="str">
            <v>2.1.1.02.01.0132</v>
          </cell>
          <cell r="B467" t="str">
            <v>A</v>
          </cell>
          <cell r="C467">
            <v>2</v>
          </cell>
          <cell r="D467">
            <v>570</v>
          </cell>
          <cell r="E467" t="str">
            <v xml:space="preserve">Sebrae                                           </v>
          </cell>
          <cell r="F467">
            <v>0</v>
          </cell>
          <cell r="G467">
            <v>26125</v>
          </cell>
          <cell r="H467">
            <v>26125</v>
          </cell>
          <cell r="I467">
            <v>0</v>
          </cell>
        </row>
        <row r="468">
          <cell r="A468" t="str">
            <v>2.1.1.02.01.0144</v>
          </cell>
          <cell r="B468" t="str">
            <v>A</v>
          </cell>
          <cell r="C468">
            <v>2</v>
          </cell>
          <cell r="D468">
            <v>582</v>
          </cell>
          <cell r="E468" t="str">
            <v xml:space="preserve">DTA Engenharia Ltda                              </v>
          </cell>
          <cell r="F468">
            <v>0</v>
          </cell>
          <cell r="G468">
            <v>0</v>
          </cell>
          <cell r="H468">
            <v>61878.62</v>
          </cell>
          <cell r="I468">
            <v>-61878.62</v>
          </cell>
        </row>
        <row r="469">
          <cell r="A469" t="str">
            <v>2.1.1.02.01.0153</v>
          </cell>
          <cell r="B469" t="str">
            <v>A</v>
          </cell>
          <cell r="C469">
            <v>2</v>
          </cell>
          <cell r="D469">
            <v>591</v>
          </cell>
          <cell r="E469" t="str">
            <v xml:space="preserve">Engebras Cont. e Transportes                     </v>
          </cell>
          <cell r="F469">
            <v>0</v>
          </cell>
          <cell r="G469">
            <v>706718.78</v>
          </cell>
          <cell r="H469">
            <v>706718.78</v>
          </cell>
          <cell r="I469">
            <v>0</v>
          </cell>
        </row>
        <row r="470">
          <cell r="A470" t="str">
            <v>2.1.1.02.01.0173</v>
          </cell>
          <cell r="B470" t="str">
            <v>A</v>
          </cell>
          <cell r="C470">
            <v>2</v>
          </cell>
          <cell r="D470">
            <v>611</v>
          </cell>
          <cell r="E470" t="str">
            <v xml:space="preserve">IEL - Instituto Euvaldo Lodi                     </v>
          </cell>
          <cell r="F470">
            <v>0</v>
          </cell>
          <cell r="G470">
            <v>6141.4</v>
          </cell>
          <cell r="H470">
            <v>6141.4</v>
          </cell>
          <cell r="I470">
            <v>0</v>
          </cell>
        </row>
        <row r="471">
          <cell r="A471" t="str">
            <v>2.1.1.02.01.0189</v>
          </cell>
          <cell r="B471" t="str">
            <v>A</v>
          </cell>
          <cell r="C471">
            <v>2</v>
          </cell>
          <cell r="D471">
            <v>627</v>
          </cell>
          <cell r="E471" t="str">
            <v xml:space="preserve">Comercial Castro                                 </v>
          </cell>
          <cell r="F471">
            <v>0</v>
          </cell>
          <cell r="G471">
            <v>0</v>
          </cell>
          <cell r="H471">
            <v>2303.5</v>
          </cell>
          <cell r="I471">
            <v>-2303.5</v>
          </cell>
        </row>
        <row r="472">
          <cell r="A472" t="str">
            <v>2.1.1.02.01.0208</v>
          </cell>
          <cell r="B472" t="str">
            <v>A</v>
          </cell>
          <cell r="C472">
            <v>2</v>
          </cell>
          <cell r="D472">
            <v>646</v>
          </cell>
          <cell r="E472" t="str">
            <v xml:space="preserve">MC TEC                                           </v>
          </cell>
          <cell r="F472">
            <v>0</v>
          </cell>
          <cell r="G472">
            <v>10108.36</v>
          </cell>
          <cell r="H472">
            <v>10108.36</v>
          </cell>
          <cell r="I472">
            <v>0</v>
          </cell>
        </row>
        <row r="473">
          <cell r="A473" t="str">
            <v>2.1.1.02.01.0273</v>
          </cell>
          <cell r="B473" t="str">
            <v>A</v>
          </cell>
          <cell r="C473">
            <v>2</v>
          </cell>
          <cell r="D473">
            <v>1142</v>
          </cell>
          <cell r="E473" t="str">
            <v xml:space="preserve">COPABO Infra-Estrutura Marítima Ltda             </v>
          </cell>
          <cell r="F473">
            <v>0</v>
          </cell>
          <cell r="G473">
            <v>227997.45</v>
          </cell>
          <cell r="H473">
            <v>227997.45</v>
          </cell>
          <cell r="I473">
            <v>0</v>
          </cell>
        </row>
        <row r="474">
          <cell r="A474" t="str">
            <v>2.1.1.02.01.0277</v>
          </cell>
          <cell r="B474" t="str">
            <v>A</v>
          </cell>
          <cell r="C474">
            <v>2</v>
          </cell>
          <cell r="D474">
            <v>1155</v>
          </cell>
          <cell r="E474" t="str">
            <v xml:space="preserve">TOTVS - Maranhão                                 </v>
          </cell>
          <cell r="F474">
            <v>0</v>
          </cell>
          <cell r="G474">
            <v>0</v>
          </cell>
          <cell r="H474">
            <v>19591.41</v>
          </cell>
          <cell r="I474">
            <v>-19591.41</v>
          </cell>
        </row>
        <row r="475">
          <cell r="A475" t="str">
            <v>2.1.1.02.01.0282</v>
          </cell>
          <cell r="B475" t="str">
            <v>A</v>
          </cell>
          <cell r="C475">
            <v>2</v>
          </cell>
          <cell r="D475">
            <v>1161</v>
          </cell>
          <cell r="E475" t="str">
            <v xml:space="preserve">Hotel Luzeiros São Luís                          </v>
          </cell>
          <cell r="F475">
            <v>-987.84</v>
          </cell>
          <cell r="G475">
            <v>1404.87</v>
          </cell>
          <cell r="H475">
            <v>417.03</v>
          </cell>
          <cell r="I475">
            <v>0</v>
          </cell>
        </row>
        <row r="476">
          <cell r="A476" t="str">
            <v>2.1.1.02.01.0288</v>
          </cell>
          <cell r="B476" t="str">
            <v>A</v>
          </cell>
          <cell r="C476">
            <v>2</v>
          </cell>
          <cell r="D476">
            <v>1171</v>
          </cell>
          <cell r="E476" t="str">
            <v xml:space="preserve">Crisbel Locadora de Veículos                     </v>
          </cell>
          <cell r="F476">
            <v>0</v>
          </cell>
          <cell r="G476">
            <v>70758.5</v>
          </cell>
          <cell r="H476">
            <v>70758.5</v>
          </cell>
          <cell r="I476">
            <v>0</v>
          </cell>
        </row>
        <row r="477">
          <cell r="A477" t="str">
            <v>2.1.1.02.01.0298</v>
          </cell>
          <cell r="B477" t="str">
            <v>A</v>
          </cell>
          <cell r="C477">
            <v>2</v>
          </cell>
          <cell r="D477">
            <v>1192</v>
          </cell>
          <cell r="E477" t="str">
            <v xml:space="preserve">Disec Securyty Services                          </v>
          </cell>
          <cell r="F477">
            <v>-1761.43</v>
          </cell>
          <cell r="G477">
            <v>0</v>
          </cell>
          <cell r="H477">
            <v>0</v>
          </cell>
          <cell r="I477">
            <v>-1761.43</v>
          </cell>
        </row>
        <row r="478">
          <cell r="A478" t="str">
            <v>2.1.1.02.01.0330</v>
          </cell>
          <cell r="B478" t="str">
            <v>A</v>
          </cell>
          <cell r="C478">
            <v>2</v>
          </cell>
          <cell r="D478">
            <v>1265</v>
          </cell>
          <cell r="E478" t="str">
            <v xml:space="preserve">Cia Brasileira de Soluções e Serviços            </v>
          </cell>
          <cell r="F478">
            <v>0</v>
          </cell>
          <cell r="G478">
            <v>325878.07</v>
          </cell>
          <cell r="H478">
            <v>325878.07</v>
          </cell>
          <cell r="I478">
            <v>0</v>
          </cell>
        </row>
        <row r="479">
          <cell r="A479" t="str">
            <v>2.1.1.02.01.0332</v>
          </cell>
          <cell r="B479" t="str">
            <v>A</v>
          </cell>
          <cell r="C479">
            <v>2</v>
          </cell>
          <cell r="D479">
            <v>1267</v>
          </cell>
          <cell r="E479" t="str">
            <v xml:space="preserve">Via On Line Service Representação                </v>
          </cell>
          <cell r="F479">
            <v>0</v>
          </cell>
          <cell r="G479">
            <v>500</v>
          </cell>
          <cell r="H479">
            <v>500</v>
          </cell>
          <cell r="I479">
            <v>0</v>
          </cell>
        </row>
        <row r="480">
          <cell r="A480" t="str">
            <v>2.1.1.02.01.0348</v>
          </cell>
          <cell r="B480" t="str">
            <v>A</v>
          </cell>
          <cell r="C480">
            <v>2</v>
          </cell>
          <cell r="D480">
            <v>1296</v>
          </cell>
          <cell r="E480" t="str">
            <v xml:space="preserve">Ronny de Jesus Bastos                            </v>
          </cell>
          <cell r="F480">
            <v>-37</v>
          </cell>
          <cell r="G480">
            <v>0</v>
          </cell>
          <cell r="H480">
            <v>0</v>
          </cell>
          <cell r="I480">
            <v>-37</v>
          </cell>
        </row>
        <row r="481">
          <cell r="A481" t="str">
            <v>2.1.1.02.01.0365</v>
          </cell>
          <cell r="B481" t="str">
            <v>A</v>
          </cell>
          <cell r="C481">
            <v>2</v>
          </cell>
          <cell r="D481">
            <v>1324</v>
          </cell>
          <cell r="E481" t="str">
            <v xml:space="preserve">Unimed Seguros                                   </v>
          </cell>
          <cell r="F481">
            <v>0</v>
          </cell>
          <cell r="G481">
            <v>313142.95</v>
          </cell>
          <cell r="H481">
            <v>313142.95</v>
          </cell>
          <cell r="I481">
            <v>0</v>
          </cell>
        </row>
        <row r="482">
          <cell r="A482" t="str">
            <v>2.1.1.02.01.0384</v>
          </cell>
          <cell r="B482" t="str">
            <v>A</v>
          </cell>
          <cell r="C482">
            <v>2</v>
          </cell>
          <cell r="D482">
            <v>1354</v>
          </cell>
          <cell r="E482" t="str">
            <v xml:space="preserve">Fundação UFMA                                    </v>
          </cell>
          <cell r="F482">
            <v>0</v>
          </cell>
          <cell r="G482">
            <v>24146.74</v>
          </cell>
          <cell r="H482">
            <v>24146.74</v>
          </cell>
          <cell r="I482">
            <v>0</v>
          </cell>
        </row>
        <row r="483">
          <cell r="A483" t="str">
            <v>2.1.1.02.01.0408</v>
          </cell>
          <cell r="B483" t="str">
            <v>A</v>
          </cell>
          <cell r="C483">
            <v>2</v>
          </cell>
          <cell r="D483">
            <v>1403</v>
          </cell>
          <cell r="E483" t="str">
            <v xml:space="preserve">Iracema S. Souza - ME                            </v>
          </cell>
          <cell r="F483">
            <v>0</v>
          </cell>
          <cell r="G483">
            <v>8595.9</v>
          </cell>
          <cell r="H483">
            <v>8595.9</v>
          </cell>
          <cell r="I483">
            <v>0</v>
          </cell>
        </row>
        <row r="484">
          <cell r="A484" t="str">
            <v>2.1.1.02.01.0416</v>
          </cell>
          <cell r="B484" t="str">
            <v>A</v>
          </cell>
          <cell r="C484">
            <v>2</v>
          </cell>
          <cell r="D484">
            <v>1425</v>
          </cell>
          <cell r="E484" t="str">
            <v xml:space="preserve">ABRH - MA                                        </v>
          </cell>
          <cell r="F484">
            <v>0</v>
          </cell>
          <cell r="G484">
            <v>14250</v>
          </cell>
          <cell r="H484">
            <v>14250</v>
          </cell>
          <cell r="I484">
            <v>0</v>
          </cell>
        </row>
        <row r="485">
          <cell r="A485" t="str">
            <v>2.1.1.02.01.0419</v>
          </cell>
          <cell r="B485" t="str">
            <v>A</v>
          </cell>
          <cell r="C485">
            <v>2</v>
          </cell>
          <cell r="D485">
            <v>1431</v>
          </cell>
          <cell r="E485" t="str">
            <v xml:space="preserve">Safemed                                          </v>
          </cell>
          <cell r="F485">
            <v>0</v>
          </cell>
          <cell r="G485">
            <v>0</v>
          </cell>
          <cell r="H485">
            <v>11593.99</v>
          </cell>
          <cell r="I485">
            <v>-11593.99</v>
          </cell>
        </row>
        <row r="486">
          <cell r="A486" t="str">
            <v>2.1.1.02.01.0448</v>
          </cell>
          <cell r="B486" t="str">
            <v>A</v>
          </cell>
          <cell r="C486">
            <v>2</v>
          </cell>
          <cell r="D486">
            <v>1481</v>
          </cell>
          <cell r="E486" t="str">
            <v xml:space="preserve">Iluminar Comércio e Serviços Ltda                </v>
          </cell>
          <cell r="F486">
            <v>0</v>
          </cell>
          <cell r="G486">
            <v>30520</v>
          </cell>
          <cell r="H486">
            <v>30520</v>
          </cell>
          <cell r="I486">
            <v>0</v>
          </cell>
        </row>
        <row r="487">
          <cell r="A487" t="str">
            <v>2.1.1.02.01.0491</v>
          </cell>
          <cell r="B487" t="str">
            <v>A</v>
          </cell>
          <cell r="C487">
            <v>2</v>
          </cell>
          <cell r="D487">
            <v>1575</v>
          </cell>
          <cell r="E487" t="str">
            <v xml:space="preserve">G4 Engenharia                                    </v>
          </cell>
          <cell r="F487">
            <v>0</v>
          </cell>
          <cell r="G487">
            <v>73936.86</v>
          </cell>
          <cell r="H487">
            <v>73936.86</v>
          </cell>
          <cell r="I487">
            <v>0</v>
          </cell>
        </row>
        <row r="488">
          <cell r="A488" t="str">
            <v>2.1.1.02.01.0500</v>
          </cell>
          <cell r="B488" t="str">
            <v>A</v>
          </cell>
          <cell r="C488">
            <v>2</v>
          </cell>
          <cell r="D488">
            <v>1638</v>
          </cell>
          <cell r="E488" t="str">
            <v xml:space="preserve">BrasilCard Administradora de Cartões             </v>
          </cell>
          <cell r="F488">
            <v>0</v>
          </cell>
          <cell r="G488">
            <v>103489.99</v>
          </cell>
          <cell r="H488">
            <v>103489.99</v>
          </cell>
          <cell r="I488">
            <v>0</v>
          </cell>
        </row>
        <row r="489">
          <cell r="A489" t="str">
            <v>2.1.1.02.01.0514</v>
          </cell>
          <cell r="B489" t="str">
            <v>A</v>
          </cell>
          <cell r="C489">
            <v>2</v>
          </cell>
          <cell r="D489">
            <v>1661</v>
          </cell>
          <cell r="E489" t="str">
            <v xml:space="preserve">VCR Produções e Publicidade                      </v>
          </cell>
          <cell r="F489">
            <v>-2444.0100000000002</v>
          </cell>
          <cell r="G489">
            <v>0</v>
          </cell>
          <cell r="H489">
            <v>0</v>
          </cell>
          <cell r="I489">
            <v>-2444.0100000000002</v>
          </cell>
        </row>
        <row r="490">
          <cell r="A490" t="str">
            <v>2.1.1.02.01.0555</v>
          </cell>
          <cell r="B490" t="str">
            <v>A</v>
          </cell>
          <cell r="C490">
            <v>2</v>
          </cell>
          <cell r="D490">
            <v>1753</v>
          </cell>
          <cell r="E490" t="str">
            <v xml:space="preserve">VMI Sistemas de Segurança Ltda                   </v>
          </cell>
          <cell r="F490">
            <v>-40836</v>
          </cell>
          <cell r="G490">
            <v>40836</v>
          </cell>
          <cell r="H490">
            <v>0</v>
          </cell>
          <cell r="I490">
            <v>0</v>
          </cell>
        </row>
        <row r="491">
          <cell r="A491" t="str">
            <v>2.1.1.02.01.0562</v>
          </cell>
          <cell r="B491" t="str">
            <v>A</v>
          </cell>
          <cell r="C491">
            <v>2</v>
          </cell>
          <cell r="D491">
            <v>1779</v>
          </cell>
          <cell r="E491" t="str">
            <v xml:space="preserve">ACII - Assoc. Com. e Ind. de Imperatriz          </v>
          </cell>
          <cell r="F491">
            <v>0</v>
          </cell>
          <cell r="G491">
            <v>0</v>
          </cell>
          <cell r="H491">
            <v>25000</v>
          </cell>
          <cell r="I491">
            <v>-25000</v>
          </cell>
        </row>
        <row r="492">
          <cell r="A492" t="str">
            <v>2.1.1.02.01.0563</v>
          </cell>
          <cell r="B492" t="str">
            <v>A</v>
          </cell>
          <cell r="C492">
            <v>2</v>
          </cell>
          <cell r="D492">
            <v>1780</v>
          </cell>
          <cell r="E492" t="str">
            <v xml:space="preserve">R Q Clínica Veterinária                          </v>
          </cell>
          <cell r="F492">
            <v>-11159.18</v>
          </cell>
          <cell r="G492">
            <v>22566.13</v>
          </cell>
          <cell r="H492">
            <v>11406.95</v>
          </cell>
          <cell r="I492">
            <v>0</v>
          </cell>
        </row>
        <row r="493">
          <cell r="A493" t="str">
            <v>2.1.1.02.01.0572</v>
          </cell>
          <cell r="B493" t="str">
            <v>A</v>
          </cell>
          <cell r="C493">
            <v>2</v>
          </cell>
          <cell r="D493">
            <v>1809</v>
          </cell>
          <cell r="E493" t="str">
            <v xml:space="preserve">E. L. Comércio e Construções Ltda                </v>
          </cell>
          <cell r="F493">
            <v>-32300</v>
          </cell>
          <cell r="G493">
            <v>32300</v>
          </cell>
          <cell r="H493">
            <v>0</v>
          </cell>
          <cell r="I493">
            <v>0</v>
          </cell>
        </row>
        <row r="494">
          <cell r="A494" t="str">
            <v>2.1.1.02.01.0574</v>
          </cell>
          <cell r="B494" t="str">
            <v>A</v>
          </cell>
          <cell r="C494">
            <v>2</v>
          </cell>
          <cell r="D494">
            <v>1815</v>
          </cell>
          <cell r="E494" t="str">
            <v xml:space="preserve">Ricardo Teixeira Odontologia Integrada           </v>
          </cell>
          <cell r="F494">
            <v>-7870.12</v>
          </cell>
          <cell r="G494">
            <v>0</v>
          </cell>
          <cell r="H494">
            <v>7901.52</v>
          </cell>
          <cell r="I494">
            <v>-15771.64</v>
          </cell>
        </row>
        <row r="495">
          <cell r="A495" t="str">
            <v>2.1.1.02.01.0658</v>
          </cell>
          <cell r="B495" t="str">
            <v>A</v>
          </cell>
          <cell r="C495">
            <v>2</v>
          </cell>
          <cell r="D495">
            <v>2038</v>
          </cell>
          <cell r="E495" t="str">
            <v xml:space="preserve">Centro Elétrico                                  </v>
          </cell>
          <cell r="F495">
            <v>0</v>
          </cell>
          <cell r="G495">
            <v>1495.34</v>
          </cell>
          <cell r="H495">
            <v>1495.34</v>
          </cell>
          <cell r="I495">
            <v>0</v>
          </cell>
        </row>
        <row r="496">
          <cell r="A496" t="str">
            <v>2.1.1.02.01.0660</v>
          </cell>
          <cell r="B496" t="str">
            <v>A</v>
          </cell>
          <cell r="C496">
            <v>2</v>
          </cell>
          <cell r="D496">
            <v>2040</v>
          </cell>
          <cell r="E496" t="str">
            <v xml:space="preserve">Internacional Marítima                           </v>
          </cell>
          <cell r="F496">
            <v>-205849.51</v>
          </cell>
          <cell r="G496">
            <v>411581.73</v>
          </cell>
          <cell r="H496">
            <v>205732.22</v>
          </cell>
          <cell r="I496">
            <v>0</v>
          </cell>
        </row>
        <row r="497">
          <cell r="A497" t="str">
            <v>2.1.1.02.01.0673</v>
          </cell>
          <cell r="B497" t="str">
            <v>A</v>
          </cell>
          <cell r="C497">
            <v>2</v>
          </cell>
          <cell r="D497">
            <v>2058</v>
          </cell>
          <cell r="E497" t="str">
            <v xml:space="preserve">COIMA - Clínica Odonto. Integ. MA Ltda           </v>
          </cell>
          <cell r="F497">
            <v>-5442.56</v>
          </cell>
          <cell r="G497">
            <v>5442.56</v>
          </cell>
          <cell r="H497">
            <v>0</v>
          </cell>
          <cell r="I497">
            <v>0</v>
          </cell>
        </row>
        <row r="498">
          <cell r="A498" t="str">
            <v>2.1.1.02.01.0692</v>
          </cell>
          <cell r="B498" t="str">
            <v>A</v>
          </cell>
          <cell r="C498">
            <v>2</v>
          </cell>
          <cell r="D498">
            <v>2083</v>
          </cell>
          <cell r="E498" t="str">
            <v xml:space="preserve">Integração - Escola de Negócios Ltda             </v>
          </cell>
          <cell r="F498">
            <v>0</v>
          </cell>
          <cell r="G498">
            <v>2117.75</v>
          </cell>
          <cell r="H498">
            <v>2117.75</v>
          </cell>
          <cell r="I498">
            <v>0</v>
          </cell>
        </row>
        <row r="499">
          <cell r="A499" t="str">
            <v>2.1.1.02.01.0694</v>
          </cell>
          <cell r="B499" t="str">
            <v>A</v>
          </cell>
          <cell r="C499">
            <v>2</v>
          </cell>
          <cell r="D499">
            <v>2091</v>
          </cell>
          <cell r="E499" t="str">
            <v xml:space="preserve">F.M.B Sabóia                                     </v>
          </cell>
          <cell r="F499">
            <v>-1336</v>
          </cell>
          <cell r="G499">
            <v>1336</v>
          </cell>
          <cell r="H499">
            <v>0</v>
          </cell>
          <cell r="I499">
            <v>0</v>
          </cell>
        </row>
        <row r="500">
          <cell r="A500" t="str">
            <v>2.1.1.02.01.0725</v>
          </cell>
          <cell r="B500" t="str">
            <v>A</v>
          </cell>
          <cell r="C500">
            <v>2</v>
          </cell>
          <cell r="D500">
            <v>2151</v>
          </cell>
          <cell r="E500" t="str">
            <v xml:space="preserve">Claro S.A (Embratel)                             </v>
          </cell>
          <cell r="F500">
            <v>-1123.72</v>
          </cell>
          <cell r="G500">
            <v>22372.31</v>
          </cell>
          <cell r="H500">
            <v>21248.59</v>
          </cell>
          <cell r="I500">
            <v>0</v>
          </cell>
        </row>
        <row r="501">
          <cell r="A501" t="str">
            <v>2.1.1.02.01.0757</v>
          </cell>
          <cell r="B501" t="str">
            <v>A</v>
          </cell>
          <cell r="C501">
            <v>2</v>
          </cell>
          <cell r="D501">
            <v>2210</v>
          </cell>
          <cell r="E501" t="str">
            <v xml:space="preserve">Tribunal de Justiça                              </v>
          </cell>
          <cell r="F501">
            <v>0</v>
          </cell>
          <cell r="G501">
            <v>7643.15</v>
          </cell>
          <cell r="H501">
            <v>7643.15</v>
          </cell>
          <cell r="I501">
            <v>0</v>
          </cell>
        </row>
        <row r="502">
          <cell r="A502" t="str">
            <v>2.1.1.02.01.0759</v>
          </cell>
          <cell r="B502" t="str">
            <v>A</v>
          </cell>
          <cell r="C502">
            <v>2</v>
          </cell>
          <cell r="D502">
            <v>2218</v>
          </cell>
          <cell r="E502" t="str">
            <v xml:space="preserve">VIP - Vigilancia Privada                         </v>
          </cell>
          <cell r="F502">
            <v>0</v>
          </cell>
          <cell r="G502">
            <v>46978.41</v>
          </cell>
          <cell r="H502">
            <v>46978.41</v>
          </cell>
          <cell r="I502">
            <v>0</v>
          </cell>
        </row>
        <row r="503">
          <cell r="A503" t="str">
            <v>2.1.1.02.01.0762</v>
          </cell>
          <cell r="B503" t="str">
            <v>A</v>
          </cell>
          <cell r="C503">
            <v>2</v>
          </cell>
          <cell r="D503">
            <v>2222</v>
          </cell>
          <cell r="E503" t="str">
            <v xml:space="preserve">Previsul - Cia de Seg. Previdênia do Sul         </v>
          </cell>
          <cell r="F503">
            <v>0</v>
          </cell>
          <cell r="G503">
            <v>11955.6</v>
          </cell>
          <cell r="H503">
            <v>11955.6</v>
          </cell>
          <cell r="I503">
            <v>0</v>
          </cell>
        </row>
        <row r="504">
          <cell r="A504" t="str">
            <v>2.1.1.02.01.0768</v>
          </cell>
          <cell r="B504" t="str">
            <v>A</v>
          </cell>
          <cell r="C504">
            <v>2</v>
          </cell>
          <cell r="D504">
            <v>2242</v>
          </cell>
          <cell r="E504" t="str">
            <v xml:space="preserve">R C Travincas Ltda - ME                          </v>
          </cell>
          <cell r="F504">
            <v>0</v>
          </cell>
          <cell r="G504">
            <v>5360.39</v>
          </cell>
          <cell r="H504">
            <v>5360.39</v>
          </cell>
          <cell r="I504">
            <v>0</v>
          </cell>
        </row>
        <row r="505">
          <cell r="A505" t="str">
            <v>2.1.1.02.01.0778</v>
          </cell>
          <cell r="B505" t="str">
            <v>A</v>
          </cell>
          <cell r="C505">
            <v>2</v>
          </cell>
          <cell r="D505">
            <v>2261</v>
          </cell>
          <cell r="E505" t="str">
            <v xml:space="preserve">Restaurante Escola do Senac                      </v>
          </cell>
          <cell r="F505">
            <v>0</v>
          </cell>
          <cell r="G505">
            <v>1049</v>
          </cell>
          <cell r="H505">
            <v>1049</v>
          </cell>
          <cell r="I505">
            <v>0</v>
          </cell>
        </row>
        <row r="506">
          <cell r="A506" t="str">
            <v>2.1.1.02.01.0779</v>
          </cell>
          <cell r="B506" t="str">
            <v>A</v>
          </cell>
          <cell r="C506">
            <v>2</v>
          </cell>
          <cell r="D506">
            <v>2262</v>
          </cell>
          <cell r="E506" t="str">
            <v xml:space="preserve">Aroma &amp; Sabor                                    </v>
          </cell>
          <cell r="F506">
            <v>0</v>
          </cell>
          <cell r="G506">
            <v>26314.68</v>
          </cell>
          <cell r="H506">
            <v>26314.68</v>
          </cell>
          <cell r="I506">
            <v>0</v>
          </cell>
        </row>
        <row r="507">
          <cell r="A507" t="str">
            <v>2.1.1.02.01.0794</v>
          </cell>
          <cell r="B507" t="str">
            <v>A</v>
          </cell>
          <cell r="C507">
            <v>2</v>
          </cell>
          <cell r="D507">
            <v>2298</v>
          </cell>
          <cell r="E507" t="str">
            <v xml:space="preserve">Associação dos Livreiros do Estado do MA         </v>
          </cell>
          <cell r="F507">
            <v>-50000</v>
          </cell>
          <cell r="G507">
            <v>0</v>
          </cell>
          <cell r="H507">
            <v>0</v>
          </cell>
          <cell r="I507">
            <v>-50000</v>
          </cell>
        </row>
        <row r="508">
          <cell r="A508" t="str">
            <v>2.1.1.02.01.0801</v>
          </cell>
          <cell r="B508" t="str">
            <v>A</v>
          </cell>
          <cell r="C508">
            <v>2</v>
          </cell>
          <cell r="D508">
            <v>2310</v>
          </cell>
          <cell r="E508" t="str">
            <v xml:space="preserve">Doretto e Guimaraes Ltda                         </v>
          </cell>
          <cell r="F508">
            <v>0</v>
          </cell>
          <cell r="G508">
            <v>2151.52</v>
          </cell>
          <cell r="H508">
            <v>2151.52</v>
          </cell>
          <cell r="I508">
            <v>0</v>
          </cell>
        </row>
        <row r="509">
          <cell r="A509" t="str">
            <v>2.1.1.02.01.0816</v>
          </cell>
          <cell r="B509" t="str">
            <v>A</v>
          </cell>
          <cell r="C509">
            <v>2</v>
          </cell>
          <cell r="D509">
            <v>2341</v>
          </cell>
          <cell r="E509" t="str">
            <v xml:space="preserve">Mapfre Vera Cruz Seguradora                      </v>
          </cell>
          <cell r="F509">
            <v>-50000</v>
          </cell>
          <cell r="G509">
            <v>50000</v>
          </cell>
          <cell r="H509">
            <v>0</v>
          </cell>
          <cell r="I509">
            <v>0</v>
          </cell>
        </row>
        <row r="510">
          <cell r="A510" t="str">
            <v>2.1.1.02.01.0817</v>
          </cell>
          <cell r="B510" t="str">
            <v>A</v>
          </cell>
          <cell r="C510">
            <v>2</v>
          </cell>
          <cell r="D510">
            <v>2342</v>
          </cell>
          <cell r="E510" t="str">
            <v xml:space="preserve">Saúde Odonto                                     </v>
          </cell>
          <cell r="F510">
            <v>-1065.3900000000001</v>
          </cell>
          <cell r="G510">
            <v>0</v>
          </cell>
          <cell r="H510">
            <v>0</v>
          </cell>
          <cell r="I510">
            <v>-1065.3900000000001</v>
          </cell>
        </row>
        <row r="511">
          <cell r="A511" t="str">
            <v>2.1.1.02.01.0818</v>
          </cell>
          <cell r="B511" t="str">
            <v>A</v>
          </cell>
          <cell r="C511">
            <v>2</v>
          </cell>
          <cell r="D511">
            <v>2343</v>
          </cell>
          <cell r="E511" t="str">
            <v xml:space="preserve">BaymaTech                                        </v>
          </cell>
          <cell r="F511">
            <v>0</v>
          </cell>
          <cell r="G511">
            <v>9350</v>
          </cell>
          <cell r="H511">
            <v>9350</v>
          </cell>
          <cell r="I511">
            <v>0</v>
          </cell>
        </row>
        <row r="512">
          <cell r="A512" t="str">
            <v>2.1.1.02.01.0885</v>
          </cell>
          <cell r="B512" t="str">
            <v>A</v>
          </cell>
          <cell r="C512">
            <v>2</v>
          </cell>
          <cell r="D512">
            <v>2521</v>
          </cell>
          <cell r="E512" t="str">
            <v xml:space="preserve">M P Estrela Comércio e Serviços                  </v>
          </cell>
          <cell r="F512">
            <v>0</v>
          </cell>
          <cell r="G512">
            <v>2749.91</v>
          </cell>
          <cell r="H512">
            <v>2749.91</v>
          </cell>
          <cell r="I512">
            <v>0</v>
          </cell>
        </row>
        <row r="513">
          <cell r="A513" t="str">
            <v>2.1.1.02.01.0890</v>
          </cell>
          <cell r="B513" t="str">
            <v>A</v>
          </cell>
          <cell r="C513">
            <v>2</v>
          </cell>
          <cell r="D513">
            <v>2527</v>
          </cell>
          <cell r="E513" t="str">
            <v xml:space="preserve">Leiaute Comunicação e Propaganda Ltda            </v>
          </cell>
          <cell r="F513">
            <v>-51692.62</v>
          </cell>
          <cell r="G513">
            <v>26586.62</v>
          </cell>
          <cell r="H513">
            <v>67722.5</v>
          </cell>
          <cell r="I513">
            <v>-92828.5</v>
          </cell>
        </row>
        <row r="514">
          <cell r="A514" t="str">
            <v>2.1.1.02.01.0901</v>
          </cell>
          <cell r="B514" t="str">
            <v>A</v>
          </cell>
          <cell r="C514">
            <v>2</v>
          </cell>
          <cell r="D514">
            <v>2543</v>
          </cell>
          <cell r="E514" t="str">
            <v xml:space="preserve">Nano Automation do Brasil Ltda                   </v>
          </cell>
          <cell r="F514">
            <v>0</v>
          </cell>
          <cell r="G514">
            <v>50837.5</v>
          </cell>
          <cell r="H514">
            <v>287837.5</v>
          </cell>
          <cell r="I514">
            <v>-237000</v>
          </cell>
        </row>
        <row r="515">
          <cell r="A515" t="str">
            <v>2.1.1.02.01.0905</v>
          </cell>
          <cell r="B515" t="str">
            <v>A</v>
          </cell>
          <cell r="C515">
            <v>2</v>
          </cell>
          <cell r="D515">
            <v>2547</v>
          </cell>
          <cell r="E515" t="str">
            <v xml:space="preserve">Letícia Restaurante                              </v>
          </cell>
          <cell r="F515">
            <v>0</v>
          </cell>
          <cell r="G515">
            <v>3777.88</v>
          </cell>
          <cell r="H515">
            <v>3777.88</v>
          </cell>
          <cell r="I515">
            <v>0</v>
          </cell>
        </row>
        <row r="516">
          <cell r="A516" t="str">
            <v>2.1.1.02.01.0910</v>
          </cell>
          <cell r="B516" t="str">
            <v>A</v>
          </cell>
          <cell r="C516">
            <v>2</v>
          </cell>
          <cell r="D516">
            <v>2555</v>
          </cell>
          <cell r="E516" t="str">
            <v xml:space="preserve">UMI SAN Serv. de A. a Nav.Eng. Ltda.             </v>
          </cell>
          <cell r="F516">
            <v>0</v>
          </cell>
          <cell r="G516">
            <v>197111.22</v>
          </cell>
          <cell r="H516">
            <v>197111.22</v>
          </cell>
          <cell r="I516">
            <v>0</v>
          </cell>
        </row>
        <row r="517">
          <cell r="A517" t="str">
            <v>2.1.1.02.01.0928</v>
          </cell>
          <cell r="B517" t="str">
            <v>A</v>
          </cell>
          <cell r="C517">
            <v>2</v>
          </cell>
          <cell r="D517">
            <v>2581</v>
          </cell>
          <cell r="E517" t="str">
            <v xml:space="preserve">TOTVS S/A                                        </v>
          </cell>
          <cell r="F517">
            <v>-6060.97</v>
          </cell>
          <cell r="G517">
            <v>6060.97</v>
          </cell>
          <cell r="H517">
            <v>6060.98</v>
          </cell>
          <cell r="I517">
            <v>-6060.98</v>
          </cell>
        </row>
        <row r="518">
          <cell r="A518" t="str">
            <v>2.1.1.02.01.0933</v>
          </cell>
          <cell r="B518" t="str">
            <v>A</v>
          </cell>
          <cell r="C518">
            <v>2</v>
          </cell>
          <cell r="D518">
            <v>2597</v>
          </cell>
          <cell r="E518" t="str">
            <v xml:space="preserve">Athenas Consultoria e Informática S/A            </v>
          </cell>
          <cell r="F518">
            <v>0</v>
          </cell>
          <cell r="G518">
            <v>38950.720000000001</v>
          </cell>
          <cell r="H518">
            <v>38950.720000000001</v>
          </cell>
          <cell r="I518">
            <v>0</v>
          </cell>
        </row>
        <row r="519">
          <cell r="A519" t="str">
            <v>2.1.1.02.01.0961</v>
          </cell>
          <cell r="B519" t="str">
            <v>A</v>
          </cell>
          <cell r="C519">
            <v>2</v>
          </cell>
          <cell r="D519">
            <v>2663</v>
          </cell>
          <cell r="E519" t="str">
            <v xml:space="preserve">JB Construções e Incorporações Ltda              </v>
          </cell>
          <cell r="F519">
            <v>0</v>
          </cell>
          <cell r="G519">
            <v>159342.04</v>
          </cell>
          <cell r="H519">
            <v>159342.04</v>
          </cell>
          <cell r="I519">
            <v>0</v>
          </cell>
        </row>
        <row r="520">
          <cell r="A520" t="str">
            <v>2.1.1.02.01.0962</v>
          </cell>
          <cell r="B520" t="str">
            <v>A</v>
          </cell>
          <cell r="C520">
            <v>2</v>
          </cell>
          <cell r="D520">
            <v>2669</v>
          </cell>
          <cell r="E520" t="str">
            <v xml:space="preserve">Amorim Coutinho Engenharia e Const. Ltda         </v>
          </cell>
          <cell r="F520">
            <v>0</v>
          </cell>
          <cell r="G520">
            <v>306035.02</v>
          </cell>
          <cell r="H520">
            <v>306035.02</v>
          </cell>
          <cell r="I520">
            <v>0</v>
          </cell>
        </row>
        <row r="521">
          <cell r="A521" t="str">
            <v>2.1.1.02.01.0968</v>
          </cell>
          <cell r="B521" t="str">
            <v>A</v>
          </cell>
          <cell r="C521">
            <v>2</v>
          </cell>
          <cell r="D521">
            <v>2678</v>
          </cell>
          <cell r="E521" t="str">
            <v xml:space="preserve">Rohde Nielsen do Brasil Dragagem Ltda            </v>
          </cell>
          <cell r="F521">
            <v>0</v>
          </cell>
          <cell r="G521">
            <v>175939.33</v>
          </cell>
          <cell r="H521">
            <v>175939.33</v>
          </cell>
          <cell r="I521">
            <v>0</v>
          </cell>
        </row>
        <row r="522">
          <cell r="A522" t="str">
            <v>2.1.1.02.01.0976</v>
          </cell>
          <cell r="B522" t="str">
            <v>A</v>
          </cell>
          <cell r="C522">
            <v>2</v>
          </cell>
          <cell r="D522">
            <v>2696</v>
          </cell>
          <cell r="E522" t="str">
            <v xml:space="preserve">Oracle do Brasil Sistemas Ltda                   </v>
          </cell>
          <cell r="F522">
            <v>-22140.58</v>
          </cell>
          <cell r="G522">
            <v>44281.16</v>
          </cell>
          <cell r="H522">
            <v>22140.58</v>
          </cell>
          <cell r="I522">
            <v>0</v>
          </cell>
        </row>
        <row r="523">
          <cell r="A523" t="str">
            <v>2.1.1.02.01.0978</v>
          </cell>
          <cell r="B523" t="str">
            <v>A</v>
          </cell>
          <cell r="C523">
            <v>2</v>
          </cell>
          <cell r="D523">
            <v>2710</v>
          </cell>
          <cell r="E523" t="str">
            <v xml:space="preserve">Constrular Comércio E Serviço Ltda               </v>
          </cell>
          <cell r="F523">
            <v>0</v>
          </cell>
          <cell r="G523">
            <v>0</v>
          </cell>
          <cell r="H523">
            <v>50595.45</v>
          </cell>
          <cell r="I523">
            <v>-50595.45</v>
          </cell>
        </row>
        <row r="524">
          <cell r="A524" t="str">
            <v>2.1.1.02.01.0982</v>
          </cell>
          <cell r="B524" t="str">
            <v>A</v>
          </cell>
          <cell r="C524">
            <v>2</v>
          </cell>
          <cell r="D524">
            <v>2714</v>
          </cell>
          <cell r="E524" t="str">
            <v xml:space="preserve">CF Comér.e Sistemas Contra Incêndio Ltda         </v>
          </cell>
          <cell r="F524">
            <v>0</v>
          </cell>
          <cell r="G524">
            <v>15177.34</v>
          </cell>
          <cell r="H524">
            <v>15177.34</v>
          </cell>
          <cell r="I524">
            <v>0</v>
          </cell>
        </row>
        <row r="525">
          <cell r="A525" t="str">
            <v>2.1.1.02.01.0985</v>
          </cell>
          <cell r="B525" t="str">
            <v>A</v>
          </cell>
          <cell r="C525">
            <v>2</v>
          </cell>
          <cell r="D525">
            <v>2728</v>
          </cell>
          <cell r="E525" t="str">
            <v xml:space="preserve">Elétrica Recife                                  </v>
          </cell>
          <cell r="F525">
            <v>0</v>
          </cell>
          <cell r="G525">
            <v>584</v>
          </cell>
          <cell r="H525">
            <v>584</v>
          </cell>
          <cell r="I525">
            <v>0</v>
          </cell>
        </row>
        <row r="526">
          <cell r="A526" t="str">
            <v>2.1.1.02.01.0998</v>
          </cell>
          <cell r="B526" t="str">
            <v>A</v>
          </cell>
          <cell r="C526">
            <v>2</v>
          </cell>
          <cell r="D526">
            <v>2745</v>
          </cell>
          <cell r="E526" t="str">
            <v xml:space="preserve">Parvi Locadora Ltda                              </v>
          </cell>
          <cell r="F526">
            <v>0</v>
          </cell>
          <cell r="G526">
            <v>59975</v>
          </cell>
          <cell r="H526">
            <v>59975</v>
          </cell>
          <cell r="I526">
            <v>0</v>
          </cell>
        </row>
        <row r="527">
          <cell r="A527" t="str">
            <v>2.1.1.02.01.1007</v>
          </cell>
          <cell r="B527" t="str">
            <v>A</v>
          </cell>
          <cell r="C527">
            <v>2</v>
          </cell>
          <cell r="D527">
            <v>2759</v>
          </cell>
          <cell r="E527" t="str">
            <v xml:space="preserve">Foco Treinamentos e Serviços Ltda ME             </v>
          </cell>
          <cell r="F527">
            <v>-790</v>
          </cell>
          <cell r="G527">
            <v>0</v>
          </cell>
          <cell r="H527">
            <v>0</v>
          </cell>
          <cell r="I527">
            <v>-790</v>
          </cell>
        </row>
        <row r="528">
          <cell r="A528" t="str">
            <v>2.1.1.02.01.1032</v>
          </cell>
          <cell r="B528" t="str">
            <v>A</v>
          </cell>
          <cell r="C528">
            <v>2</v>
          </cell>
          <cell r="D528">
            <v>2799</v>
          </cell>
          <cell r="E528" t="str">
            <v xml:space="preserve">A. J. A Abitbol &amp; Cia Ltda - ME                  </v>
          </cell>
          <cell r="F528">
            <v>-15091.23</v>
          </cell>
          <cell r="G528">
            <v>15091.23</v>
          </cell>
          <cell r="H528">
            <v>0</v>
          </cell>
          <cell r="I528">
            <v>0</v>
          </cell>
        </row>
        <row r="529">
          <cell r="A529" t="str">
            <v>2.1.1.02.01.1035</v>
          </cell>
          <cell r="B529" t="str">
            <v>A</v>
          </cell>
          <cell r="C529">
            <v>2</v>
          </cell>
          <cell r="D529">
            <v>2805</v>
          </cell>
          <cell r="E529" t="str">
            <v xml:space="preserve">Seal Telecom Comércio e Serv. de Telec.          </v>
          </cell>
          <cell r="F529">
            <v>0</v>
          </cell>
          <cell r="G529">
            <v>0</v>
          </cell>
          <cell r="H529">
            <v>206834.29</v>
          </cell>
          <cell r="I529">
            <v>-206834.29</v>
          </cell>
        </row>
        <row r="530">
          <cell r="A530" t="str">
            <v>2.1.1.02.01.1038</v>
          </cell>
          <cell r="B530" t="str">
            <v>A</v>
          </cell>
          <cell r="C530">
            <v>2</v>
          </cell>
          <cell r="D530">
            <v>2814</v>
          </cell>
          <cell r="E530" t="str">
            <v xml:space="preserve">Technocopy Equip.Suprim.e Serviços Ltda          </v>
          </cell>
          <cell r="F530">
            <v>0</v>
          </cell>
          <cell r="G530">
            <v>17701.310000000001</v>
          </cell>
          <cell r="H530">
            <v>17701.310000000001</v>
          </cell>
          <cell r="I530">
            <v>0</v>
          </cell>
        </row>
        <row r="531">
          <cell r="A531" t="str">
            <v>2.1.1.02.01.1040</v>
          </cell>
          <cell r="B531" t="str">
            <v>A</v>
          </cell>
          <cell r="C531">
            <v>2</v>
          </cell>
          <cell r="D531">
            <v>2816</v>
          </cell>
          <cell r="E531" t="str">
            <v xml:space="preserve">Vitoria Serv. Gerais e Empreendimentos           </v>
          </cell>
          <cell r="F531">
            <v>-3976.7</v>
          </cell>
          <cell r="G531">
            <v>51870.95</v>
          </cell>
          <cell r="H531">
            <v>48155.5</v>
          </cell>
          <cell r="I531">
            <v>-261.25</v>
          </cell>
        </row>
        <row r="532">
          <cell r="A532" t="str">
            <v>2.1.1.02.01.1059</v>
          </cell>
          <cell r="B532" t="str">
            <v>A</v>
          </cell>
          <cell r="C532">
            <v>2</v>
          </cell>
          <cell r="D532">
            <v>2839</v>
          </cell>
          <cell r="E532" t="str">
            <v xml:space="preserve">AOVS Sistemas de Informática S.A.                </v>
          </cell>
          <cell r="F532">
            <v>0</v>
          </cell>
          <cell r="G532">
            <v>1861.65</v>
          </cell>
          <cell r="H532">
            <v>1861.65</v>
          </cell>
          <cell r="I532">
            <v>0</v>
          </cell>
        </row>
        <row r="533">
          <cell r="A533" t="str">
            <v>2.1.1.02.01.1080</v>
          </cell>
          <cell r="B533" t="str">
            <v>A</v>
          </cell>
          <cell r="C533">
            <v>2</v>
          </cell>
          <cell r="D533">
            <v>2872</v>
          </cell>
          <cell r="E533" t="str">
            <v xml:space="preserve">Monã Consultoria Ambiental Ltda EPP              </v>
          </cell>
          <cell r="F533">
            <v>-111966.25</v>
          </cell>
          <cell r="G533">
            <v>111966.25</v>
          </cell>
          <cell r="H533">
            <v>0</v>
          </cell>
          <cell r="I533">
            <v>0</v>
          </cell>
        </row>
        <row r="534">
          <cell r="A534" t="str">
            <v>2.1.1.02.01.1082</v>
          </cell>
          <cell r="B534" t="str">
            <v>A</v>
          </cell>
          <cell r="C534">
            <v>2</v>
          </cell>
          <cell r="D534">
            <v>2875</v>
          </cell>
          <cell r="E534" t="str">
            <v xml:space="preserve">Santa Maria Com. e Serviços Ltda-Me              </v>
          </cell>
          <cell r="F534">
            <v>0</v>
          </cell>
          <cell r="G534">
            <v>12454.75</v>
          </cell>
          <cell r="H534">
            <v>12454.75</v>
          </cell>
          <cell r="I534">
            <v>0</v>
          </cell>
        </row>
        <row r="535">
          <cell r="A535" t="str">
            <v>2.1.1.02.01.1101</v>
          </cell>
          <cell r="B535" t="str">
            <v>A</v>
          </cell>
          <cell r="C535">
            <v>2</v>
          </cell>
          <cell r="D535">
            <v>2905</v>
          </cell>
          <cell r="E535" t="str">
            <v xml:space="preserve">A. A. Ferreira Eireli - ME                       </v>
          </cell>
          <cell r="F535">
            <v>0</v>
          </cell>
          <cell r="G535">
            <v>3263.8</v>
          </cell>
          <cell r="H535">
            <v>3263.8</v>
          </cell>
          <cell r="I535">
            <v>0</v>
          </cell>
        </row>
        <row r="536">
          <cell r="A536" t="str">
            <v>2.1.1.02.01.1104</v>
          </cell>
          <cell r="B536" t="str">
            <v>A</v>
          </cell>
          <cell r="C536">
            <v>2</v>
          </cell>
          <cell r="D536">
            <v>2908</v>
          </cell>
          <cell r="E536" t="str">
            <v xml:space="preserve">Douglas Henrique Rodrigues                       </v>
          </cell>
          <cell r="F536">
            <v>-2252.5</v>
          </cell>
          <cell r="G536">
            <v>2252.5</v>
          </cell>
          <cell r="H536">
            <v>0</v>
          </cell>
          <cell r="I536">
            <v>0</v>
          </cell>
        </row>
        <row r="537">
          <cell r="A537" t="str">
            <v>2.1.1.02.01.1108</v>
          </cell>
          <cell r="B537" t="str">
            <v>A</v>
          </cell>
          <cell r="C537">
            <v>2</v>
          </cell>
          <cell r="D537">
            <v>2915</v>
          </cell>
          <cell r="E537" t="str">
            <v xml:space="preserve">Topázio Construções Ltda. - EPP                  </v>
          </cell>
          <cell r="F537">
            <v>0</v>
          </cell>
          <cell r="G537">
            <v>10077.290000000001</v>
          </cell>
          <cell r="H537">
            <v>32167.77</v>
          </cell>
          <cell r="I537">
            <v>-22090.48</v>
          </cell>
        </row>
        <row r="538">
          <cell r="A538" t="str">
            <v>2.1.1.02.01.1124</v>
          </cell>
          <cell r="B538" t="str">
            <v>A</v>
          </cell>
          <cell r="C538">
            <v>2</v>
          </cell>
          <cell r="D538">
            <v>2937</v>
          </cell>
          <cell r="E538" t="str">
            <v xml:space="preserve">Maranhão Ind. e Comércio de Asfaltos             </v>
          </cell>
          <cell r="F538">
            <v>0</v>
          </cell>
          <cell r="G538">
            <v>0</v>
          </cell>
          <cell r="H538">
            <v>10488</v>
          </cell>
          <cell r="I538">
            <v>-10488</v>
          </cell>
        </row>
        <row r="539">
          <cell r="A539" t="str">
            <v>2.1.1.02.01.1135</v>
          </cell>
          <cell r="B539" t="str">
            <v>A</v>
          </cell>
          <cell r="C539">
            <v>2</v>
          </cell>
          <cell r="D539">
            <v>2954</v>
          </cell>
          <cell r="E539" t="str">
            <v xml:space="preserve">L. A. Viagens e Turismo Ltda.                    </v>
          </cell>
          <cell r="F539">
            <v>0</v>
          </cell>
          <cell r="G539">
            <v>61046.57</v>
          </cell>
          <cell r="H539">
            <v>61046.57</v>
          </cell>
          <cell r="I539">
            <v>0</v>
          </cell>
        </row>
        <row r="540">
          <cell r="A540" t="str">
            <v>2.1.1.02.01.1137</v>
          </cell>
          <cell r="B540" t="str">
            <v>A</v>
          </cell>
          <cell r="C540">
            <v>2</v>
          </cell>
          <cell r="D540">
            <v>2957</v>
          </cell>
          <cell r="E540" t="str">
            <v xml:space="preserve">Nórcia Vigilância Patrimonial Eireli -ME         </v>
          </cell>
          <cell r="F540">
            <v>0</v>
          </cell>
          <cell r="G540">
            <v>354466.74</v>
          </cell>
          <cell r="H540">
            <v>354466.74</v>
          </cell>
          <cell r="I540">
            <v>0</v>
          </cell>
        </row>
        <row r="541">
          <cell r="A541" t="str">
            <v>2.1.1.02.01.1139</v>
          </cell>
          <cell r="B541" t="str">
            <v>A</v>
          </cell>
          <cell r="C541">
            <v>2</v>
          </cell>
          <cell r="D541">
            <v>2960</v>
          </cell>
          <cell r="E541" t="str">
            <v xml:space="preserve">D. J. N. Sá Rodrigues ME                         </v>
          </cell>
          <cell r="F541">
            <v>0</v>
          </cell>
          <cell r="G541">
            <v>184.52</v>
          </cell>
          <cell r="H541">
            <v>184.52</v>
          </cell>
          <cell r="I541">
            <v>0</v>
          </cell>
        </row>
        <row r="542">
          <cell r="A542" t="str">
            <v>2.1.1.02.01.1140</v>
          </cell>
          <cell r="B542" t="str">
            <v>A</v>
          </cell>
          <cell r="C542">
            <v>2</v>
          </cell>
          <cell r="D542">
            <v>2961</v>
          </cell>
          <cell r="E542" t="str">
            <v xml:space="preserve">Face Digital                                     </v>
          </cell>
          <cell r="F542">
            <v>-849.5</v>
          </cell>
          <cell r="G542">
            <v>0</v>
          </cell>
          <cell r="H542">
            <v>0</v>
          </cell>
          <cell r="I542">
            <v>-849.5</v>
          </cell>
        </row>
        <row r="543">
          <cell r="A543" t="str">
            <v>2.1.1.02.01.1144</v>
          </cell>
          <cell r="B543" t="str">
            <v>A</v>
          </cell>
          <cell r="C543">
            <v>2</v>
          </cell>
          <cell r="D543">
            <v>2971</v>
          </cell>
          <cell r="E543" t="str">
            <v xml:space="preserve">Alcon Engenharia de Sistemas Ltda                </v>
          </cell>
          <cell r="F543">
            <v>0</v>
          </cell>
          <cell r="G543">
            <v>54921.16</v>
          </cell>
          <cell r="H543">
            <v>54921.16</v>
          </cell>
          <cell r="I543">
            <v>0</v>
          </cell>
        </row>
        <row r="544">
          <cell r="A544" t="str">
            <v>2.1.1.02.01.1151</v>
          </cell>
          <cell r="B544" t="str">
            <v>A</v>
          </cell>
          <cell r="C544">
            <v>2</v>
          </cell>
          <cell r="D544">
            <v>2983</v>
          </cell>
          <cell r="E544" t="str">
            <v xml:space="preserve">MLS Papéis Eireli EPP                            </v>
          </cell>
          <cell r="F544">
            <v>0</v>
          </cell>
          <cell r="G544">
            <v>6336</v>
          </cell>
          <cell r="H544">
            <v>6336</v>
          </cell>
          <cell r="I544">
            <v>0</v>
          </cell>
        </row>
        <row r="545">
          <cell r="A545" t="str">
            <v>2.1.1.02.01.1156</v>
          </cell>
          <cell r="B545" t="str">
            <v>A</v>
          </cell>
          <cell r="C545">
            <v>2</v>
          </cell>
          <cell r="D545">
            <v>2988</v>
          </cell>
          <cell r="E545" t="str">
            <v xml:space="preserve">F &amp; M Assistência Odontológica Ltda              </v>
          </cell>
          <cell r="F545">
            <v>0</v>
          </cell>
          <cell r="G545">
            <v>2316.11</v>
          </cell>
          <cell r="H545">
            <v>2316.11</v>
          </cell>
          <cell r="I545">
            <v>0</v>
          </cell>
        </row>
        <row r="546">
          <cell r="A546" t="str">
            <v>2.1.1.02.01.1164</v>
          </cell>
          <cell r="B546" t="str">
            <v>A</v>
          </cell>
          <cell r="C546">
            <v>2</v>
          </cell>
          <cell r="D546">
            <v>3782</v>
          </cell>
          <cell r="E546" t="str">
            <v xml:space="preserve">FEESC                                            </v>
          </cell>
          <cell r="F546">
            <v>0</v>
          </cell>
          <cell r="G546">
            <v>276682.39</v>
          </cell>
          <cell r="H546">
            <v>276682.39</v>
          </cell>
          <cell r="I546">
            <v>0</v>
          </cell>
        </row>
        <row r="547">
          <cell r="A547" t="str">
            <v>2.1.1.02.01.1170</v>
          </cell>
          <cell r="B547" t="str">
            <v>A</v>
          </cell>
          <cell r="C547">
            <v>2</v>
          </cell>
          <cell r="D547">
            <v>3806</v>
          </cell>
          <cell r="E547" t="str">
            <v xml:space="preserve">Assoc. Brasileira de Ouvidores                   </v>
          </cell>
          <cell r="F547">
            <v>-1472.58</v>
          </cell>
          <cell r="G547">
            <v>1472.58</v>
          </cell>
          <cell r="H547">
            <v>0</v>
          </cell>
          <cell r="I547">
            <v>0</v>
          </cell>
        </row>
        <row r="548">
          <cell r="A548" t="str">
            <v>2.1.1.02.01.1171</v>
          </cell>
          <cell r="B548" t="str">
            <v>A</v>
          </cell>
          <cell r="C548">
            <v>2</v>
          </cell>
          <cell r="D548">
            <v>3807</v>
          </cell>
          <cell r="E548" t="str">
            <v xml:space="preserve">Maria Lúcia M Costa - ME                         </v>
          </cell>
          <cell r="F548">
            <v>-94484.36</v>
          </cell>
          <cell r="G548">
            <v>0</v>
          </cell>
          <cell r="H548">
            <v>0</v>
          </cell>
          <cell r="I548">
            <v>-94484.36</v>
          </cell>
        </row>
        <row r="549">
          <cell r="A549" t="str">
            <v>2.1.1.02.01.1172</v>
          </cell>
          <cell r="B549" t="str">
            <v>A</v>
          </cell>
          <cell r="C549">
            <v>2</v>
          </cell>
          <cell r="D549">
            <v>3809</v>
          </cell>
          <cell r="E549" t="str">
            <v xml:space="preserve">SLI MEIO AMBIENTE E INFRAESTRUTURA Ltda          </v>
          </cell>
          <cell r="F549">
            <v>0</v>
          </cell>
          <cell r="G549">
            <v>166474.26999999999</v>
          </cell>
          <cell r="H549">
            <v>166474.26999999999</v>
          </cell>
          <cell r="I549">
            <v>0</v>
          </cell>
        </row>
        <row r="550">
          <cell r="A550" t="str">
            <v>2.1.1.02.01.1173</v>
          </cell>
          <cell r="B550" t="str">
            <v>A</v>
          </cell>
          <cell r="C550">
            <v>2</v>
          </cell>
          <cell r="D550">
            <v>3810</v>
          </cell>
          <cell r="E550" t="str">
            <v xml:space="preserve">Bauhaus do Brasil Ltda                           </v>
          </cell>
          <cell r="F550">
            <v>0</v>
          </cell>
          <cell r="G550">
            <v>10833.33</v>
          </cell>
          <cell r="H550">
            <v>10833.33</v>
          </cell>
          <cell r="I550">
            <v>0</v>
          </cell>
        </row>
        <row r="551">
          <cell r="A551" t="str">
            <v>2.1.1.02.01.1174</v>
          </cell>
          <cell r="B551" t="str">
            <v>A</v>
          </cell>
          <cell r="C551">
            <v>2</v>
          </cell>
          <cell r="D551">
            <v>3811</v>
          </cell>
          <cell r="E551" t="str">
            <v xml:space="preserve">Elevate Global Consultoria                       </v>
          </cell>
          <cell r="F551">
            <v>0</v>
          </cell>
          <cell r="G551">
            <v>2758</v>
          </cell>
          <cell r="H551">
            <v>2758</v>
          </cell>
          <cell r="I551">
            <v>0</v>
          </cell>
        </row>
        <row r="552">
          <cell r="A552" t="str">
            <v>2.1.1.02.01.1175</v>
          </cell>
          <cell r="B552" t="str">
            <v>A</v>
          </cell>
          <cell r="C552">
            <v>2</v>
          </cell>
          <cell r="D552">
            <v>3819</v>
          </cell>
          <cell r="E552" t="str">
            <v xml:space="preserve">Estok Comércio e Representações S.A              </v>
          </cell>
          <cell r="F552">
            <v>0</v>
          </cell>
          <cell r="G552">
            <v>59.9</v>
          </cell>
          <cell r="H552">
            <v>59.9</v>
          </cell>
          <cell r="I552">
            <v>0</v>
          </cell>
        </row>
        <row r="553">
          <cell r="A553" t="str">
            <v>2.1.1.02.01.1176</v>
          </cell>
          <cell r="B553" t="str">
            <v>A</v>
          </cell>
          <cell r="C553">
            <v>2</v>
          </cell>
          <cell r="D553">
            <v>3821</v>
          </cell>
          <cell r="E553" t="str">
            <v xml:space="preserve">Obriens do Brasil Cons. Emer. e M. Amb.          </v>
          </cell>
          <cell r="F553">
            <v>0</v>
          </cell>
          <cell r="G553">
            <v>0</v>
          </cell>
          <cell r="H553">
            <v>2526.04</v>
          </cell>
          <cell r="I553">
            <v>-2526.04</v>
          </cell>
        </row>
        <row r="554">
          <cell r="A554" t="str">
            <v>2.1.1.02.01.1177</v>
          </cell>
          <cell r="B554" t="str">
            <v>A</v>
          </cell>
          <cell r="C554">
            <v>2</v>
          </cell>
          <cell r="D554">
            <v>3822</v>
          </cell>
          <cell r="E554" t="str">
            <v xml:space="preserve">Ecoresponse Eireli EPP                           </v>
          </cell>
          <cell r="F554">
            <v>0</v>
          </cell>
          <cell r="G554">
            <v>0</v>
          </cell>
          <cell r="H554">
            <v>23974.26</v>
          </cell>
          <cell r="I554">
            <v>-23974.26</v>
          </cell>
        </row>
        <row r="555">
          <cell r="A555" t="str">
            <v>2.1.1.02.01.1178</v>
          </cell>
          <cell r="B555" t="str">
            <v>A</v>
          </cell>
          <cell r="C555">
            <v>2</v>
          </cell>
          <cell r="D555">
            <v>3823</v>
          </cell>
          <cell r="E555" t="str">
            <v xml:space="preserve">PNUD - Prog das Nações Unidas                    </v>
          </cell>
          <cell r="F555">
            <v>0</v>
          </cell>
          <cell r="G555">
            <v>19240</v>
          </cell>
          <cell r="H555">
            <v>19240</v>
          </cell>
          <cell r="I555">
            <v>0</v>
          </cell>
        </row>
        <row r="556">
          <cell r="A556" t="str">
            <v>2.1.1.03</v>
          </cell>
          <cell r="B556" t="str">
            <v>S</v>
          </cell>
          <cell r="C556">
            <v>2</v>
          </cell>
          <cell r="D556">
            <v>654</v>
          </cell>
          <cell r="E556" t="str">
            <v xml:space="preserve">Tributos e Contribuições a Pagar                 </v>
          </cell>
          <cell r="F556">
            <v>-2904736.59</v>
          </cell>
          <cell r="G556">
            <v>3581244.42</v>
          </cell>
          <cell r="H556">
            <v>2421822.77</v>
          </cell>
          <cell r="I556">
            <v>-1745314.94</v>
          </cell>
        </row>
        <row r="557">
          <cell r="A557" t="str">
            <v>2.1.1.03.01</v>
          </cell>
          <cell r="B557" t="str">
            <v>A</v>
          </cell>
          <cell r="C557">
            <v>2</v>
          </cell>
          <cell r="D557">
            <v>655</v>
          </cell>
          <cell r="E557" t="str">
            <v xml:space="preserve">PIS/PASEP                                        </v>
          </cell>
          <cell r="F557">
            <v>-279549.38</v>
          </cell>
          <cell r="G557">
            <v>354228.27</v>
          </cell>
          <cell r="H557">
            <v>265102.69</v>
          </cell>
          <cell r="I557">
            <v>-190423.8</v>
          </cell>
        </row>
        <row r="558">
          <cell r="A558" t="str">
            <v>2.1.1.03.02</v>
          </cell>
          <cell r="B558" t="str">
            <v>A</v>
          </cell>
          <cell r="C558">
            <v>2</v>
          </cell>
          <cell r="D558">
            <v>656</v>
          </cell>
          <cell r="E558" t="str">
            <v xml:space="preserve">COFINS                                           </v>
          </cell>
          <cell r="F558">
            <v>-1294751.44</v>
          </cell>
          <cell r="G558">
            <v>1638871.84</v>
          </cell>
          <cell r="H558">
            <v>1221794.68</v>
          </cell>
          <cell r="I558">
            <v>-877674.28</v>
          </cell>
        </row>
        <row r="559">
          <cell r="A559" t="str">
            <v>2.1.1.03.03</v>
          </cell>
          <cell r="B559" t="str">
            <v>A</v>
          </cell>
          <cell r="C559">
            <v>2</v>
          </cell>
          <cell r="D559">
            <v>657</v>
          </cell>
          <cell r="E559" t="str">
            <v xml:space="preserve">ISS Próprio                                      </v>
          </cell>
          <cell r="F559">
            <v>-402704.35</v>
          </cell>
          <cell r="G559">
            <v>402704.35</v>
          </cell>
          <cell r="H559">
            <v>312015.64</v>
          </cell>
          <cell r="I559">
            <v>-312015.64</v>
          </cell>
        </row>
        <row r="560">
          <cell r="A560" t="str">
            <v>2.1.1.03.04</v>
          </cell>
          <cell r="B560" t="str">
            <v>A</v>
          </cell>
          <cell r="C560">
            <v>2</v>
          </cell>
          <cell r="D560">
            <v>658</v>
          </cell>
          <cell r="E560" t="str">
            <v xml:space="preserve">IRPJ                                             </v>
          </cell>
          <cell r="F560">
            <v>0</v>
          </cell>
          <cell r="G560">
            <v>277464.63</v>
          </cell>
          <cell r="H560">
            <v>277464.63</v>
          </cell>
          <cell r="I560">
            <v>0</v>
          </cell>
        </row>
        <row r="561">
          <cell r="A561" t="str">
            <v>2.1.1.03.05</v>
          </cell>
          <cell r="B561" t="str">
            <v>A</v>
          </cell>
          <cell r="C561">
            <v>2</v>
          </cell>
          <cell r="D561">
            <v>659</v>
          </cell>
          <cell r="E561" t="str">
            <v xml:space="preserve">CSLL                                             </v>
          </cell>
          <cell r="F561">
            <v>-655483.57999999996</v>
          </cell>
          <cell r="G561">
            <v>679106.27</v>
          </cell>
          <cell r="H561">
            <v>160862.75</v>
          </cell>
          <cell r="I561">
            <v>-137240.06</v>
          </cell>
        </row>
        <row r="562">
          <cell r="A562" t="str">
            <v>2.1.1.03.06</v>
          </cell>
          <cell r="B562" t="str">
            <v>A</v>
          </cell>
          <cell r="C562">
            <v>2</v>
          </cell>
          <cell r="D562">
            <v>660</v>
          </cell>
          <cell r="E562" t="str">
            <v xml:space="preserve">ISS  Contribuinte Substituto                     </v>
          </cell>
          <cell r="F562">
            <v>-272247.84000000003</v>
          </cell>
          <cell r="G562">
            <v>228869.06</v>
          </cell>
          <cell r="H562">
            <v>184582.38</v>
          </cell>
          <cell r="I562">
            <v>-227961.16</v>
          </cell>
        </row>
        <row r="563">
          <cell r="A563" t="str">
            <v>2.1.1.04</v>
          </cell>
          <cell r="B563" t="str">
            <v>S</v>
          </cell>
          <cell r="C563">
            <v>2</v>
          </cell>
          <cell r="D563">
            <v>1905</v>
          </cell>
          <cell r="E563" t="str">
            <v xml:space="preserve">Salários a Pagar                                 </v>
          </cell>
          <cell r="F563">
            <v>0</v>
          </cell>
          <cell r="G563">
            <v>935568.47</v>
          </cell>
          <cell r="H563">
            <v>935568.47</v>
          </cell>
          <cell r="I563">
            <v>0</v>
          </cell>
        </row>
        <row r="564">
          <cell r="A564" t="str">
            <v>2.1.1.04.01</v>
          </cell>
          <cell r="B564" t="str">
            <v>A</v>
          </cell>
          <cell r="C564">
            <v>2</v>
          </cell>
          <cell r="D564">
            <v>662</v>
          </cell>
          <cell r="E564" t="str">
            <v xml:space="preserve">Salários a Pagar                                 </v>
          </cell>
          <cell r="F564">
            <v>0</v>
          </cell>
          <cell r="G564">
            <v>935568.47</v>
          </cell>
          <cell r="H564">
            <v>935568.47</v>
          </cell>
          <cell r="I564">
            <v>0</v>
          </cell>
        </row>
        <row r="565">
          <cell r="A565" t="str">
            <v>2.1.1.05</v>
          </cell>
          <cell r="B565" t="str">
            <v>S</v>
          </cell>
          <cell r="C565">
            <v>2</v>
          </cell>
          <cell r="D565">
            <v>663</v>
          </cell>
          <cell r="E565" t="str">
            <v xml:space="preserve">Encargos com Pessoal a pagar                     </v>
          </cell>
          <cell r="F565">
            <v>-861544.55</v>
          </cell>
          <cell r="G565">
            <v>861545.81</v>
          </cell>
          <cell r="H565">
            <v>1033450.37</v>
          </cell>
          <cell r="I565">
            <v>-1033449.11</v>
          </cell>
        </row>
        <row r="566">
          <cell r="A566" t="str">
            <v>2.1.1.05.01</v>
          </cell>
          <cell r="B566" t="str">
            <v>A</v>
          </cell>
          <cell r="C566">
            <v>2</v>
          </cell>
          <cell r="D566">
            <v>664</v>
          </cell>
          <cell r="E566" t="str">
            <v xml:space="preserve">INSS                                             </v>
          </cell>
          <cell r="F566">
            <v>-640767.39</v>
          </cell>
          <cell r="G566">
            <v>640767.56000000006</v>
          </cell>
          <cell r="H566">
            <v>700317.94</v>
          </cell>
          <cell r="I566">
            <v>-700317.77</v>
          </cell>
        </row>
        <row r="567">
          <cell r="A567" t="str">
            <v>2.1.1.05.02</v>
          </cell>
          <cell r="B567" t="str">
            <v>A</v>
          </cell>
          <cell r="C567">
            <v>2</v>
          </cell>
          <cell r="D567">
            <v>665</v>
          </cell>
          <cell r="E567" t="str">
            <v xml:space="preserve">FGTS                                             </v>
          </cell>
          <cell r="F567">
            <v>-195653.14</v>
          </cell>
          <cell r="G567">
            <v>195654.23</v>
          </cell>
          <cell r="H567">
            <v>310561.81</v>
          </cell>
          <cell r="I567">
            <v>-310560.71999999997</v>
          </cell>
        </row>
        <row r="568">
          <cell r="A568" t="str">
            <v>2.1.1.05.03</v>
          </cell>
          <cell r="B568" t="str">
            <v>A</v>
          </cell>
          <cell r="C568">
            <v>2</v>
          </cell>
          <cell r="D568">
            <v>666</v>
          </cell>
          <cell r="E568" t="str">
            <v xml:space="preserve">Portus Previdência Privada                       </v>
          </cell>
          <cell r="F568">
            <v>-9533.98</v>
          </cell>
          <cell r="G568">
            <v>9533.98</v>
          </cell>
          <cell r="H568">
            <v>8480.1299999999992</v>
          </cell>
          <cell r="I568">
            <v>-8480.1299999999992</v>
          </cell>
        </row>
        <row r="569">
          <cell r="A569" t="str">
            <v>2.1.1.05.04</v>
          </cell>
          <cell r="B569" t="str">
            <v>A</v>
          </cell>
          <cell r="C569">
            <v>2</v>
          </cell>
          <cell r="D569">
            <v>2240</v>
          </cell>
          <cell r="E569" t="str">
            <v xml:space="preserve">Encargos 20% INSS Terceiros - PF                 </v>
          </cell>
          <cell r="F569">
            <v>-15590.04</v>
          </cell>
          <cell r="G569">
            <v>15590.04</v>
          </cell>
          <cell r="H569">
            <v>14090.49</v>
          </cell>
          <cell r="I569">
            <v>-14090.49</v>
          </cell>
        </row>
        <row r="570">
          <cell r="A570" t="str">
            <v>2.1.1.06</v>
          </cell>
          <cell r="B570" t="str">
            <v>S</v>
          </cell>
          <cell r="C570">
            <v>2</v>
          </cell>
          <cell r="D570">
            <v>667</v>
          </cell>
          <cell r="E570" t="str">
            <v xml:space="preserve">Outras Contas de Pessoa Física a Pagar           </v>
          </cell>
          <cell r="F570">
            <v>-16974.34</v>
          </cell>
          <cell r="G570">
            <v>247456.17</v>
          </cell>
          <cell r="H570">
            <v>239043.38</v>
          </cell>
          <cell r="I570">
            <v>-8561.5499999999993</v>
          </cell>
        </row>
        <row r="571">
          <cell r="A571" t="str">
            <v>2.1.1.06.01</v>
          </cell>
          <cell r="B571" t="str">
            <v>A</v>
          </cell>
          <cell r="C571">
            <v>2</v>
          </cell>
          <cell r="D571">
            <v>668</v>
          </cell>
          <cell r="E571" t="str">
            <v xml:space="preserve">Pessoa Física a pagar                            </v>
          </cell>
          <cell r="F571">
            <v>-16974.34</v>
          </cell>
          <cell r="G571">
            <v>55739.21</v>
          </cell>
          <cell r="H571">
            <v>42705.13</v>
          </cell>
          <cell r="I571">
            <v>-3940.26</v>
          </cell>
        </row>
        <row r="572">
          <cell r="A572" t="str">
            <v>2.1.1.06.02</v>
          </cell>
          <cell r="B572" t="str">
            <v>A</v>
          </cell>
          <cell r="C572">
            <v>2</v>
          </cell>
          <cell r="D572">
            <v>669</v>
          </cell>
          <cell r="E572" t="str">
            <v xml:space="preserve">CONSAD                                           </v>
          </cell>
          <cell r="F572">
            <v>0</v>
          </cell>
          <cell r="G572">
            <v>24437.759999999998</v>
          </cell>
          <cell r="H572">
            <v>24437.759999999998</v>
          </cell>
          <cell r="I572">
            <v>0</v>
          </cell>
        </row>
        <row r="573">
          <cell r="A573" t="str">
            <v>2.1.1.06.03</v>
          </cell>
          <cell r="B573" t="str">
            <v>A</v>
          </cell>
          <cell r="C573">
            <v>2</v>
          </cell>
          <cell r="D573">
            <v>670</v>
          </cell>
          <cell r="E573" t="str">
            <v xml:space="preserve">CONFI                                            </v>
          </cell>
          <cell r="F573">
            <v>0</v>
          </cell>
          <cell r="G573">
            <v>5060.59</v>
          </cell>
          <cell r="H573">
            <v>5060.59</v>
          </cell>
          <cell r="I573">
            <v>0</v>
          </cell>
        </row>
        <row r="574">
          <cell r="A574" t="str">
            <v>2.1.1.06.05</v>
          </cell>
          <cell r="B574" t="str">
            <v>A</v>
          </cell>
          <cell r="C574">
            <v>2</v>
          </cell>
          <cell r="D574">
            <v>672</v>
          </cell>
          <cell r="E574" t="str">
            <v xml:space="preserve">Férias                                           </v>
          </cell>
          <cell r="F574">
            <v>0</v>
          </cell>
          <cell r="G574">
            <v>58368.71</v>
          </cell>
          <cell r="H574">
            <v>58368.71</v>
          </cell>
          <cell r="I574">
            <v>0</v>
          </cell>
        </row>
        <row r="575">
          <cell r="A575" t="str">
            <v>2.1.1.06.06</v>
          </cell>
          <cell r="B575" t="str">
            <v>A</v>
          </cell>
          <cell r="C575">
            <v>2</v>
          </cell>
          <cell r="D575">
            <v>673</v>
          </cell>
          <cell r="E575" t="str">
            <v xml:space="preserve">Estagiarios e Bolsistas a Pagar                  </v>
          </cell>
          <cell r="F575">
            <v>0</v>
          </cell>
          <cell r="G575">
            <v>65831.960000000006</v>
          </cell>
          <cell r="H575">
            <v>70453.25</v>
          </cell>
          <cell r="I575">
            <v>-4621.29</v>
          </cell>
        </row>
        <row r="576">
          <cell r="A576" t="str">
            <v>2.1.1.06.07</v>
          </cell>
          <cell r="B576" t="str">
            <v>A</v>
          </cell>
          <cell r="C576">
            <v>2</v>
          </cell>
          <cell r="D576">
            <v>674</v>
          </cell>
          <cell r="E576" t="str">
            <v xml:space="preserve">Rescisões a pagar                                </v>
          </cell>
          <cell r="F576">
            <v>0</v>
          </cell>
          <cell r="G576">
            <v>38017.94</v>
          </cell>
          <cell r="H576">
            <v>38017.94</v>
          </cell>
          <cell r="I576">
            <v>0</v>
          </cell>
        </row>
        <row r="577">
          <cell r="A577" t="str">
            <v>2.1.1.07</v>
          </cell>
          <cell r="B577" t="str">
            <v>S</v>
          </cell>
          <cell r="C577">
            <v>2</v>
          </cell>
          <cell r="D577">
            <v>675</v>
          </cell>
          <cell r="E577" t="str">
            <v xml:space="preserve">Valores Caucionados                              </v>
          </cell>
          <cell r="F577">
            <v>-1051448.7</v>
          </cell>
          <cell r="G577">
            <v>0</v>
          </cell>
          <cell r="H577">
            <v>7688.98</v>
          </cell>
          <cell r="I577">
            <v>-1059137.68</v>
          </cell>
        </row>
        <row r="578">
          <cell r="A578" t="str">
            <v>2.1.1.07.01</v>
          </cell>
          <cell r="B578" t="str">
            <v>A</v>
          </cell>
          <cell r="C578">
            <v>2</v>
          </cell>
          <cell r="D578">
            <v>676</v>
          </cell>
          <cell r="E578" t="str">
            <v xml:space="preserve">Valores Caucionados                              </v>
          </cell>
          <cell r="F578">
            <v>-24505.68</v>
          </cell>
          <cell r="G578">
            <v>0</v>
          </cell>
          <cell r="H578">
            <v>0</v>
          </cell>
          <cell r="I578">
            <v>-24505.68</v>
          </cell>
        </row>
        <row r="579">
          <cell r="A579" t="str">
            <v>2.1.1.07.10</v>
          </cell>
          <cell r="B579" t="str">
            <v>A</v>
          </cell>
          <cell r="C579">
            <v>2</v>
          </cell>
          <cell r="D579">
            <v>685</v>
          </cell>
          <cell r="E579" t="str">
            <v xml:space="preserve">Caução Linkcon                                   </v>
          </cell>
          <cell r="F579">
            <v>-34240.28</v>
          </cell>
          <cell r="G579">
            <v>0</v>
          </cell>
          <cell r="H579">
            <v>127.2</v>
          </cell>
          <cell r="I579">
            <v>-34367.480000000003</v>
          </cell>
        </row>
        <row r="580">
          <cell r="A580" t="str">
            <v>2.1.1.07.12</v>
          </cell>
          <cell r="B580" t="str">
            <v>A</v>
          </cell>
          <cell r="C580">
            <v>2</v>
          </cell>
          <cell r="D580">
            <v>1558</v>
          </cell>
          <cell r="E580" t="str">
            <v xml:space="preserve">Caução Tugbrasil                                 </v>
          </cell>
          <cell r="F580">
            <v>-13373.45</v>
          </cell>
          <cell r="G580">
            <v>0</v>
          </cell>
          <cell r="H580">
            <v>49.68</v>
          </cell>
          <cell r="I580">
            <v>-13423.13</v>
          </cell>
        </row>
        <row r="581">
          <cell r="A581" t="str">
            <v>2.1.1.07.20</v>
          </cell>
          <cell r="B581" t="str">
            <v>A</v>
          </cell>
          <cell r="C581">
            <v>2</v>
          </cell>
          <cell r="D581">
            <v>1741</v>
          </cell>
          <cell r="E581" t="str">
            <v xml:space="preserve">Caução 4M Construções                            </v>
          </cell>
          <cell r="F581">
            <v>-12369.81</v>
          </cell>
          <cell r="G581">
            <v>0</v>
          </cell>
          <cell r="H581">
            <v>45.95</v>
          </cell>
          <cell r="I581">
            <v>-12415.76</v>
          </cell>
        </row>
        <row r="582">
          <cell r="A582" t="str">
            <v>2.1.1.07.22</v>
          </cell>
          <cell r="B582" t="str">
            <v>A</v>
          </cell>
          <cell r="C582">
            <v>2</v>
          </cell>
          <cell r="D582">
            <v>1772</v>
          </cell>
          <cell r="E582" t="str">
            <v xml:space="preserve">Caução Petrobras Distribuidora                   </v>
          </cell>
          <cell r="F582">
            <v>-1223.5</v>
          </cell>
          <cell r="G582">
            <v>0</v>
          </cell>
          <cell r="H582">
            <v>4.55</v>
          </cell>
          <cell r="I582">
            <v>-1228.05</v>
          </cell>
        </row>
        <row r="583">
          <cell r="A583" t="str">
            <v>2.1.1.07.26</v>
          </cell>
          <cell r="B583" t="str">
            <v>A</v>
          </cell>
          <cell r="C583">
            <v>2</v>
          </cell>
          <cell r="D583">
            <v>1839</v>
          </cell>
          <cell r="E583" t="str">
            <v xml:space="preserve">Caução NM Engenharia e Construções               </v>
          </cell>
          <cell r="F583">
            <v>-1254.28</v>
          </cell>
          <cell r="G583">
            <v>0</v>
          </cell>
          <cell r="H583">
            <v>4.66</v>
          </cell>
          <cell r="I583">
            <v>-1258.94</v>
          </cell>
        </row>
        <row r="584">
          <cell r="A584" t="str">
            <v>2.1.1.07.29</v>
          </cell>
          <cell r="B584" t="str">
            <v>A</v>
          </cell>
          <cell r="C584">
            <v>2</v>
          </cell>
          <cell r="D584">
            <v>1866</v>
          </cell>
          <cell r="E584" t="str">
            <v xml:space="preserve">Caução Total Distribuidora                       </v>
          </cell>
          <cell r="F584">
            <v>-10385.42</v>
          </cell>
          <cell r="G584">
            <v>0</v>
          </cell>
          <cell r="H584">
            <v>38.58</v>
          </cell>
          <cell r="I584">
            <v>-10424</v>
          </cell>
        </row>
        <row r="585">
          <cell r="A585" t="str">
            <v>2.1.1.07.31</v>
          </cell>
          <cell r="B585" t="str">
            <v>A</v>
          </cell>
          <cell r="C585">
            <v>2</v>
          </cell>
          <cell r="D585">
            <v>1910</v>
          </cell>
          <cell r="E585" t="str">
            <v xml:space="preserve">Caução Assoc. Taxi Ponta da Espera               </v>
          </cell>
          <cell r="F585">
            <v>-286.04000000000002</v>
          </cell>
          <cell r="G585">
            <v>0</v>
          </cell>
          <cell r="H585">
            <v>1.06</v>
          </cell>
          <cell r="I585">
            <v>-287.10000000000002</v>
          </cell>
        </row>
        <row r="586">
          <cell r="A586" t="str">
            <v>2.1.1.07.33</v>
          </cell>
          <cell r="B586" t="str">
            <v>A</v>
          </cell>
          <cell r="C586">
            <v>2</v>
          </cell>
          <cell r="D586">
            <v>1979</v>
          </cell>
          <cell r="E586" t="str">
            <v xml:space="preserve">Caução Itaqui Energia                            </v>
          </cell>
          <cell r="F586">
            <v>-737042.56</v>
          </cell>
          <cell r="G586">
            <v>0</v>
          </cell>
          <cell r="H586">
            <v>2738.11</v>
          </cell>
          <cell r="I586">
            <v>-739780.67</v>
          </cell>
        </row>
        <row r="587">
          <cell r="A587" t="str">
            <v>2.1.1.07.34</v>
          </cell>
          <cell r="B587" t="str">
            <v>A</v>
          </cell>
          <cell r="C587">
            <v>2</v>
          </cell>
          <cell r="D587">
            <v>2054</v>
          </cell>
          <cell r="E587" t="str">
            <v xml:space="preserve">Caução Associação dos Práticos - APEM            </v>
          </cell>
          <cell r="F587">
            <v>-24156.99</v>
          </cell>
          <cell r="G587">
            <v>0</v>
          </cell>
          <cell r="H587">
            <v>89.74</v>
          </cell>
          <cell r="I587">
            <v>-24246.73</v>
          </cell>
        </row>
        <row r="588">
          <cell r="A588" t="str">
            <v>2.1.1.07.35</v>
          </cell>
          <cell r="B588" t="str">
            <v>A</v>
          </cell>
          <cell r="C588">
            <v>2</v>
          </cell>
          <cell r="D588">
            <v>2081</v>
          </cell>
          <cell r="E588" t="str">
            <v xml:space="preserve">Caução COPI                                      </v>
          </cell>
          <cell r="F588">
            <v>-29327.53</v>
          </cell>
          <cell r="G588">
            <v>0</v>
          </cell>
          <cell r="H588">
            <v>1063.22</v>
          </cell>
          <cell r="I588">
            <v>-30390.75</v>
          </cell>
        </row>
        <row r="589">
          <cell r="A589" t="str">
            <v>2.1.1.07.37</v>
          </cell>
          <cell r="B589" t="str">
            <v>A</v>
          </cell>
          <cell r="C589">
            <v>2</v>
          </cell>
          <cell r="D589">
            <v>2126</v>
          </cell>
          <cell r="E589" t="str">
            <v xml:space="preserve">Caução Pedreiras                                 </v>
          </cell>
          <cell r="F589">
            <v>-453.58</v>
          </cell>
          <cell r="G589">
            <v>0</v>
          </cell>
          <cell r="H589">
            <v>955.96</v>
          </cell>
          <cell r="I589">
            <v>-1409.54</v>
          </cell>
        </row>
        <row r="590">
          <cell r="A590" t="str">
            <v>2.1.1.07.38</v>
          </cell>
          <cell r="B590" t="str">
            <v>A</v>
          </cell>
          <cell r="C590">
            <v>2</v>
          </cell>
          <cell r="D590">
            <v>2127</v>
          </cell>
          <cell r="E590" t="str">
            <v xml:space="preserve">Caução Bradesco                                  </v>
          </cell>
          <cell r="F590">
            <v>-4560.8</v>
          </cell>
          <cell r="G590">
            <v>0</v>
          </cell>
          <cell r="H590">
            <v>16.940000000000001</v>
          </cell>
          <cell r="I590">
            <v>-4577.74</v>
          </cell>
        </row>
        <row r="591">
          <cell r="A591" t="str">
            <v>2.1.1.07.39</v>
          </cell>
          <cell r="B591" t="str">
            <v>A</v>
          </cell>
          <cell r="C591">
            <v>2</v>
          </cell>
          <cell r="D591">
            <v>2128</v>
          </cell>
          <cell r="E591" t="str">
            <v xml:space="preserve">Caução MIC Operações                             </v>
          </cell>
          <cell r="F591">
            <v>-628.02</v>
          </cell>
          <cell r="G591">
            <v>0</v>
          </cell>
          <cell r="H591">
            <v>956.6</v>
          </cell>
          <cell r="I591">
            <v>-1584.62</v>
          </cell>
        </row>
        <row r="592">
          <cell r="A592" t="str">
            <v>2.1.1.07.41</v>
          </cell>
          <cell r="B592" t="str">
            <v>A</v>
          </cell>
          <cell r="C592">
            <v>2</v>
          </cell>
          <cell r="D592">
            <v>2138</v>
          </cell>
          <cell r="E592" t="str">
            <v xml:space="preserve">Caução Rebras Rebocadores                        </v>
          </cell>
          <cell r="F592">
            <v>-627.27</v>
          </cell>
          <cell r="G592">
            <v>0</v>
          </cell>
          <cell r="H592">
            <v>2.33</v>
          </cell>
          <cell r="I592">
            <v>-629.6</v>
          </cell>
        </row>
        <row r="593">
          <cell r="A593" t="str">
            <v>2.1.1.07.43</v>
          </cell>
          <cell r="B593" t="str">
            <v>A</v>
          </cell>
          <cell r="C593">
            <v>2</v>
          </cell>
          <cell r="D593">
            <v>2147</v>
          </cell>
          <cell r="E593" t="str">
            <v xml:space="preserve">Caução Brazil Maritima                           </v>
          </cell>
          <cell r="F593">
            <v>-1922.68</v>
          </cell>
          <cell r="G593">
            <v>0</v>
          </cell>
          <cell r="H593">
            <v>7.14</v>
          </cell>
          <cell r="I593">
            <v>-1929.82</v>
          </cell>
        </row>
        <row r="594">
          <cell r="A594" t="str">
            <v>2.1.1.07.46</v>
          </cell>
          <cell r="B594" t="str">
            <v>A</v>
          </cell>
          <cell r="C594">
            <v>2</v>
          </cell>
          <cell r="D594">
            <v>2212</v>
          </cell>
          <cell r="E594" t="str">
            <v xml:space="preserve">Caução Multiclínicas Nacional                    </v>
          </cell>
          <cell r="F594">
            <v>-18124.07</v>
          </cell>
          <cell r="G594">
            <v>0</v>
          </cell>
          <cell r="H594">
            <v>90.62</v>
          </cell>
          <cell r="I594">
            <v>-18214.689999999999</v>
          </cell>
        </row>
        <row r="595">
          <cell r="A595" t="str">
            <v>2.1.1.07.47</v>
          </cell>
          <cell r="B595" t="str">
            <v>A</v>
          </cell>
          <cell r="C595">
            <v>2</v>
          </cell>
          <cell r="D595">
            <v>2213</v>
          </cell>
          <cell r="E595" t="str">
            <v xml:space="preserve">Caução Essencial                                 </v>
          </cell>
          <cell r="F595">
            <v>-25531.85</v>
          </cell>
          <cell r="G595">
            <v>0</v>
          </cell>
          <cell r="H595">
            <v>127.66</v>
          </cell>
          <cell r="I595">
            <v>-25659.51</v>
          </cell>
        </row>
        <row r="596">
          <cell r="A596" t="str">
            <v>2.1.1.07.48</v>
          </cell>
          <cell r="B596" t="str">
            <v>A</v>
          </cell>
          <cell r="C596">
            <v>2</v>
          </cell>
          <cell r="D596">
            <v>2214</v>
          </cell>
          <cell r="E596" t="str">
            <v xml:space="preserve">Caução Brasbunker Participações S/A              </v>
          </cell>
          <cell r="F596">
            <v>-13378.71</v>
          </cell>
          <cell r="G596">
            <v>0</v>
          </cell>
          <cell r="H596">
            <v>49.7</v>
          </cell>
          <cell r="I596">
            <v>-13428.41</v>
          </cell>
        </row>
        <row r="597">
          <cell r="A597" t="str">
            <v>2.1.1.07.49</v>
          </cell>
          <cell r="B597" t="str">
            <v>A</v>
          </cell>
          <cell r="C597">
            <v>2</v>
          </cell>
          <cell r="D597">
            <v>2215</v>
          </cell>
          <cell r="E597" t="str">
            <v xml:space="preserve">Caução Transrio Transporte e Logistica           </v>
          </cell>
          <cell r="F597">
            <v>-1246.56</v>
          </cell>
          <cell r="G597">
            <v>0</v>
          </cell>
          <cell r="H597">
            <v>4.63</v>
          </cell>
          <cell r="I597">
            <v>-1251.19</v>
          </cell>
        </row>
        <row r="598">
          <cell r="A598" t="str">
            <v>2.1.1.07.50</v>
          </cell>
          <cell r="B598" t="str">
            <v>A</v>
          </cell>
          <cell r="C598">
            <v>2</v>
          </cell>
          <cell r="D598">
            <v>2216</v>
          </cell>
          <cell r="E598" t="str">
            <v xml:space="preserve">Caução Distribuidora Tabocão Ltda                </v>
          </cell>
          <cell r="F598">
            <v>-497.86</v>
          </cell>
          <cell r="G598">
            <v>0</v>
          </cell>
          <cell r="H598">
            <v>1.85</v>
          </cell>
          <cell r="I598">
            <v>-499.71</v>
          </cell>
        </row>
        <row r="599">
          <cell r="A599" t="str">
            <v>2.1.1.07.53</v>
          </cell>
          <cell r="B599" t="str">
            <v>A</v>
          </cell>
          <cell r="C599">
            <v>2</v>
          </cell>
          <cell r="D599">
            <v>2267</v>
          </cell>
          <cell r="E599" t="str">
            <v xml:space="preserve">Caução Distribuidora Copystar                    </v>
          </cell>
          <cell r="F599">
            <v>-7507.96</v>
          </cell>
          <cell r="G599">
            <v>0</v>
          </cell>
          <cell r="H599">
            <v>27.89</v>
          </cell>
          <cell r="I599">
            <v>-7535.85</v>
          </cell>
        </row>
        <row r="600">
          <cell r="A600" t="str">
            <v>2.1.1.07.54</v>
          </cell>
          <cell r="B600" t="str">
            <v>A</v>
          </cell>
          <cell r="C600">
            <v>2</v>
          </cell>
          <cell r="D600">
            <v>2359</v>
          </cell>
          <cell r="E600" t="str">
            <v xml:space="preserve">Caução Intermodal Organização de Eventos         </v>
          </cell>
          <cell r="F600">
            <v>-2279.41</v>
          </cell>
          <cell r="G600">
            <v>0</v>
          </cell>
          <cell r="H600">
            <v>8.4700000000000006</v>
          </cell>
          <cell r="I600">
            <v>-2287.88</v>
          </cell>
        </row>
        <row r="601">
          <cell r="A601" t="str">
            <v>2.1.1.07.56</v>
          </cell>
          <cell r="B601" t="str">
            <v>A</v>
          </cell>
          <cell r="C601">
            <v>2</v>
          </cell>
          <cell r="D601">
            <v>2388</v>
          </cell>
          <cell r="E601" t="str">
            <v xml:space="preserve">Caução Telefônica Brasil S.A.                    </v>
          </cell>
          <cell r="F601">
            <v>-14649.81</v>
          </cell>
          <cell r="G601">
            <v>0</v>
          </cell>
          <cell r="H601">
            <v>54.42</v>
          </cell>
          <cell r="I601">
            <v>-14704.23</v>
          </cell>
        </row>
        <row r="602">
          <cell r="A602" t="str">
            <v>2.1.1.07.58</v>
          </cell>
          <cell r="B602" t="str">
            <v>A</v>
          </cell>
          <cell r="C602">
            <v>2</v>
          </cell>
          <cell r="D602">
            <v>2453</v>
          </cell>
          <cell r="E602" t="str">
            <v xml:space="preserve">Caução Maxtec Serviços Gerais e Man. Ind         </v>
          </cell>
          <cell r="F602">
            <v>-564.24</v>
          </cell>
          <cell r="G602">
            <v>0</v>
          </cell>
          <cell r="H602">
            <v>2.82</v>
          </cell>
          <cell r="I602">
            <v>-567.05999999999995</v>
          </cell>
        </row>
        <row r="603">
          <cell r="A603" t="str">
            <v>2.1.1.07.59</v>
          </cell>
          <cell r="B603" t="str">
            <v>A</v>
          </cell>
          <cell r="C603">
            <v>2</v>
          </cell>
          <cell r="D603">
            <v>2475</v>
          </cell>
          <cell r="E603" t="str">
            <v xml:space="preserve">Caução Transmasut                                </v>
          </cell>
          <cell r="F603">
            <v>-1070.23</v>
          </cell>
          <cell r="G603">
            <v>0</v>
          </cell>
          <cell r="H603">
            <v>3.98</v>
          </cell>
          <cell r="I603">
            <v>-1074.21</v>
          </cell>
        </row>
        <row r="604">
          <cell r="A604" t="str">
            <v>2.1.1.07.60</v>
          </cell>
          <cell r="B604" t="str">
            <v>A</v>
          </cell>
          <cell r="C604">
            <v>2</v>
          </cell>
          <cell r="D604">
            <v>2518</v>
          </cell>
          <cell r="E604" t="str">
            <v xml:space="preserve">Caução Serviporto                                </v>
          </cell>
          <cell r="F604">
            <v>-646.58000000000004</v>
          </cell>
          <cell r="G604">
            <v>0</v>
          </cell>
          <cell r="H604">
            <v>2.4</v>
          </cell>
          <cell r="I604">
            <v>-648.98</v>
          </cell>
        </row>
        <row r="605">
          <cell r="A605" t="str">
            <v>2.1.1.07.61</v>
          </cell>
          <cell r="B605" t="str">
            <v>A</v>
          </cell>
          <cell r="C605">
            <v>2</v>
          </cell>
          <cell r="D605">
            <v>2520</v>
          </cell>
          <cell r="E605" t="str">
            <v xml:space="preserve">Caução Green Distribuidora de Petróleo           </v>
          </cell>
          <cell r="F605">
            <v>-1041.5999999999999</v>
          </cell>
          <cell r="G605">
            <v>0</v>
          </cell>
          <cell r="H605">
            <v>3.87</v>
          </cell>
          <cell r="I605">
            <v>-1045.47</v>
          </cell>
        </row>
        <row r="606">
          <cell r="A606" t="str">
            <v>2.1.1.07.62</v>
          </cell>
          <cell r="B606" t="str">
            <v>A</v>
          </cell>
          <cell r="C606">
            <v>2</v>
          </cell>
          <cell r="D606">
            <v>2531</v>
          </cell>
          <cell r="E606" t="str">
            <v xml:space="preserve">Caução Internacional Marítima Ltda               </v>
          </cell>
          <cell r="F606">
            <v>-351.54</v>
          </cell>
          <cell r="G606">
            <v>0</v>
          </cell>
          <cell r="H606">
            <v>1.31</v>
          </cell>
          <cell r="I606">
            <v>-352.85</v>
          </cell>
        </row>
        <row r="607">
          <cell r="A607" t="str">
            <v>2.1.1.07.63</v>
          </cell>
          <cell r="B607" t="str">
            <v>A</v>
          </cell>
          <cell r="C607">
            <v>2</v>
          </cell>
          <cell r="D607">
            <v>2542</v>
          </cell>
          <cell r="E607" t="str">
            <v xml:space="preserve">Caução L de J Pereira- Me                        </v>
          </cell>
          <cell r="F607">
            <v>-4927.4799999999996</v>
          </cell>
          <cell r="G607">
            <v>0</v>
          </cell>
          <cell r="H607">
            <v>18.309999999999999</v>
          </cell>
          <cell r="I607">
            <v>-4945.79</v>
          </cell>
        </row>
        <row r="608">
          <cell r="A608" t="str">
            <v>2.1.1.07.65</v>
          </cell>
          <cell r="B608" t="str">
            <v>A</v>
          </cell>
          <cell r="C608">
            <v>2</v>
          </cell>
          <cell r="D608">
            <v>2592</v>
          </cell>
          <cell r="E608" t="str">
            <v xml:space="preserve">Caução Glenda de Lourdes                         </v>
          </cell>
          <cell r="F608">
            <v>-7979.59</v>
          </cell>
          <cell r="G608">
            <v>0</v>
          </cell>
          <cell r="H608">
            <v>29.64</v>
          </cell>
          <cell r="I608">
            <v>-8009.23</v>
          </cell>
        </row>
        <row r="609">
          <cell r="A609" t="str">
            <v>2.1.1.07.69</v>
          </cell>
          <cell r="B609" t="str">
            <v>A</v>
          </cell>
          <cell r="C609">
            <v>2</v>
          </cell>
          <cell r="D609">
            <v>2666</v>
          </cell>
          <cell r="E609" t="str">
            <v xml:space="preserve">Caução Rohde Nielsen                             </v>
          </cell>
          <cell r="F609">
            <v>-49518.09</v>
          </cell>
          <cell r="G609">
            <v>0</v>
          </cell>
          <cell r="H609">
            <v>183.96</v>
          </cell>
          <cell r="I609">
            <v>-49702.05</v>
          </cell>
        </row>
        <row r="610">
          <cell r="A610" t="str">
            <v>2.1.1.07.71</v>
          </cell>
          <cell r="B610" t="str">
            <v>A</v>
          </cell>
          <cell r="C610">
            <v>2</v>
          </cell>
          <cell r="D610">
            <v>2734</v>
          </cell>
          <cell r="E610" t="str">
            <v xml:space="preserve">Caução Pedro Yan                                 </v>
          </cell>
          <cell r="F610">
            <v>-1597.67</v>
          </cell>
          <cell r="G610">
            <v>0</v>
          </cell>
          <cell r="H610">
            <v>5.94</v>
          </cell>
          <cell r="I610">
            <v>-1603.61</v>
          </cell>
        </row>
        <row r="611">
          <cell r="A611" t="str">
            <v>2.1.1.07.73</v>
          </cell>
          <cell r="B611" t="str">
            <v>A</v>
          </cell>
          <cell r="C611">
            <v>2</v>
          </cell>
          <cell r="D611">
            <v>2862</v>
          </cell>
          <cell r="E611" t="str">
            <v xml:space="preserve">Caução Machado Transportadora                    </v>
          </cell>
          <cell r="F611">
            <v>-489.69</v>
          </cell>
          <cell r="G611">
            <v>0</v>
          </cell>
          <cell r="H611">
            <v>1.82</v>
          </cell>
          <cell r="I611">
            <v>-491.51</v>
          </cell>
        </row>
        <row r="612">
          <cell r="A612" t="str">
            <v>2.1.1.07.74</v>
          </cell>
          <cell r="B612" t="str">
            <v>A</v>
          </cell>
          <cell r="C612">
            <v>2</v>
          </cell>
          <cell r="D612">
            <v>2880</v>
          </cell>
          <cell r="E612" t="str">
            <v xml:space="preserve">Caução Rentank                                   </v>
          </cell>
          <cell r="F612">
            <v>-2202.2600000000002</v>
          </cell>
          <cell r="G612">
            <v>0</v>
          </cell>
          <cell r="H612">
            <v>8.18</v>
          </cell>
          <cell r="I612">
            <v>-2210.44</v>
          </cell>
        </row>
        <row r="613">
          <cell r="A613" t="str">
            <v>2.1.1.07.75</v>
          </cell>
          <cell r="B613" t="str">
            <v>A</v>
          </cell>
          <cell r="C613">
            <v>2</v>
          </cell>
          <cell r="D613">
            <v>2882</v>
          </cell>
          <cell r="E613" t="str">
            <v xml:space="preserve">Caução GDX                                       </v>
          </cell>
          <cell r="F613">
            <v>-837.07</v>
          </cell>
          <cell r="G613">
            <v>0</v>
          </cell>
          <cell r="H613">
            <v>3.11</v>
          </cell>
          <cell r="I613">
            <v>-840.18</v>
          </cell>
        </row>
        <row r="614">
          <cell r="A614" t="str">
            <v>2.1.1.07.76</v>
          </cell>
          <cell r="B614" t="str">
            <v>A</v>
          </cell>
          <cell r="C614">
            <v>2</v>
          </cell>
          <cell r="D614">
            <v>2964</v>
          </cell>
          <cell r="E614" t="str">
            <v xml:space="preserve">Caução Tequimar                                  </v>
          </cell>
          <cell r="F614">
            <v>-648.54</v>
          </cell>
          <cell r="G614">
            <v>0</v>
          </cell>
          <cell r="H614">
            <v>2.41</v>
          </cell>
          <cell r="I614">
            <v>-650.95000000000005</v>
          </cell>
        </row>
        <row r="615">
          <cell r="A615" t="str">
            <v>2.1.1.07.77</v>
          </cell>
          <cell r="B615" t="str">
            <v>A</v>
          </cell>
          <cell r="C615">
            <v>2</v>
          </cell>
          <cell r="D615">
            <v>3825</v>
          </cell>
          <cell r="E615" t="str">
            <v xml:space="preserve">Caução Saam Smit                                 </v>
          </cell>
          <cell r="F615">
            <v>0</v>
          </cell>
          <cell r="G615">
            <v>0</v>
          </cell>
          <cell r="H615">
            <v>954.27</v>
          </cell>
          <cell r="I615">
            <v>-954.27</v>
          </cell>
        </row>
        <row r="616">
          <cell r="A616" t="str">
            <v>2.1.1.08</v>
          </cell>
          <cell r="B616" t="str">
            <v>S</v>
          </cell>
          <cell r="C616">
            <v>2</v>
          </cell>
          <cell r="D616">
            <v>686</v>
          </cell>
          <cell r="E616" t="str">
            <v xml:space="preserve">Outros Créditos a Pagar                          </v>
          </cell>
          <cell r="F616">
            <v>-22189747.91</v>
          </cell>
          <cell r="G616">
            <v>157104.89000000001</v>
          </cell>
          <cell r="H616">
            <v>2378473.48</v>
          </cell>
          <cell r="I616">
            <v>-24411116.5</v>
          </cell>
        </row>
        <row r="617">
          <cell r="A617" t="str">
            <v>2.1.1.08.01</v>
          </cell>
          <cell r="B617" t="str">
            <v>A</v>
          </cell>
          <cell r="C617">
            <v>2</v>
          </cell>
          <cell r="D617">
            <v>687</v>
          </cell>
          <cell r="E617" t="str">
            <v xml:space="preserve">Juros s/Cap Proprio a Pagar Gov Estado           </v>
          </cell>
          <cell r="F617">
            <v>-21326498.98</v>
          </cell>
          <cell r="G617">
            <v>0</v>
          </cell>
          <cell r="H617">
            <v>2299209.88</v>
          </cell>
          <cell r="I617">
            <v>-23625708.859999999</v>
          </cell>
        </row>
        <row r="618">
          <cell r="A618" t="str">
            <v>2.1.1.08.02</v>
          </cell>
          <cell r="B618" t="str">
            <v>A</v>
          </cell>
          <cell r="C618">
            <v>2</v>
          </cell>
          <cell r="D618">
            <v>688</v>
          </cell>
          <cell r="E618" t="str">
            <v xml:space="preserve">Valores a Devolver                               </v>
          </cell>
          <cell r="F618">
            <v>-32208.639999999999</v>
          </cell>
          <cell r="G618">
            <v>0</v>
          </cell>
          <cell r="H618">
            <v>0</v>
          </cell>
          <cell r="I618">
            <v>-32208.639999999999</v>
          </cell>
        </row>
        <row r="619">
          <cell r="A619" t="str">
            <v>2.1.1.08.04</v>
          </cell>
          <cell r="B619" t="str">
            <v>A</v>
          </cell>
          <cell r="C619">
            <v>2</v>
          </cell>
          <cell r="D619">
            <v>690</v>
          </cell>
          <cell r="E619" t="str">
            <v xml:space="preserve">Rendimentos s/ Aplicações - DNIT 173             </v>
          </cell>
          <cell r="F619">
            <v>-703144.58</v>
          </cell>
          <cell r="G619">
            <v>0</v>
          </cell>
          <cell r="H619">
            <v>0</v>
          </cell>
          <cell r="I619">
            <v>-703144.58</v>
          </cell>
        </row>
        <row r="620">
          <cell r="A620" t="str">
            <v>2.1.1.08.11</v>
          </cell>
          <cell r="B620" t="str">
            <v>A</v>
          </cell>
          <cell r="C620">
            <v>2</v>
          </cell>
          <cell r="D620">
            <v>697</v>
          </cell>
          <cell r="E620" t="str">
            <v xml:space="preserve">Rendimentos s/ Aplicações - SEP/001/2007         </v>
          </cell>
          <cell r="F620">
            <v>-73.5</v>
          </cell>
          <cell r="G620">
            <v>0</v>
          </cell>
          <cell r="H620">
            <v>0</v>
          </cell>
          <cell r="I620">
            <v>-73.5</v>
          </cell>
        </row>
        <row r="621">
          <cell r="A621" t="str">
            <v>2.1.1.08.13</v>
          </cell>
          <cell r="B621" t="str">
            <v>A</v>
          </cell>
          <cell r="C621">
            <v>2</v>
          </cell>
          <cell r="D621">
            <v>1463</v>
          </cell>
          <cell r="E621" t="str">
            <v xml:space="preserve">Depósito de Terceiros - SEP/012/2011             </v>
          </cell>
          <cell r="F621">
            <v>-28.5</v>
          </cell>
          <cell r="G621">
            <v>0</v>
          </cell>
          <cell r="H621">
            <v>0</v>
          </cell>
          <cell r="I621">
            <v>-28.5</v>
          </cell>
        </row>
        <row r="622">
          <cell r="A622" t="str">
            <v>2.1.1.08.15</v>
          </cell>
          <cell r="B622" t="str">
            <v>A</v>
          </cell>
          <cell r="C622">
            <v>2</v>
          </cell>
          <cell r="D622">
            <v>1693</v>
          </cell>
          <cell r="E622" t="str">
            <v xml:space="preserve">Adiantamento de Clientes                         </v>
          </cell>
          <cell r="F622">
            <v>-91938.97</v>
          </cell>
          <cell r="G622">
            <v>125315</v>
          </cell>
          <cell r="H622">
            <v>34433</v>
          </cell>
          <cell r="I622">
            <v>-1056.97</v>
          </cell>
        </row>
        <row r="623">
          <cell r="A623" t="str">
            <v>2.1.1.08.19</v>
          </cell>
          <cell r="B623" t="str">
            <v>A</v>
          </cell>
          <cell r="C623">
            <v>2</v>
          </cell>
          <cell r="D623">
            <v>2796</v>
          </cell>
          <cell r="E623" t="str">
            <v xml:space="preserve">Ressarcimento Cessão com Ônus TJ                 </v>
          </cell>
          <cell r="F623">
            <v>-7643.67</v>
          </cell>
          <cell r="G623">
            <v>7643.15</v>
          </cell>
          <cell r="H623">
            <v>12240.19</v>
          </cell>
          <cell r="I623">
            <v>-12240.71</v>
          </cell>
        </row>
        <row r="624">
          <cell r="A624" t="str">
            <v>2.1.1.08.20</v>
          </cell>
          <cell r="B624" t="str">
            <v>A</v>
          </cell>
          <cell r="C624">
            <v>2</v>
          </cell>
          <cell r="D624">
            <v>2797</v>
          </cell>
          <cell r="E624" t="str">
            <v xml:space="preserve">Ressarcimento Cessão com Ônus  UFMA              </v>
          </cell>
          <cell r="F624">
            <v>-28211.07</v>
          </cell>
          <cell r="G624">
            <v>24146.74</v>
          </cell>
          <cell r="H624">
            <v>32590.41</v>
          </cell>
          <cell r="I624">
            <v>-36654.74</v>
          </cell>
        </row>
        <row r="625">
          <cell r="A625" t="str">
            <v>2.1.1.09</v>
          </cell>
          <cell r="B625" t="str">
            <v>S</v>
          </cell>
          <cell r="C625">
            <v>2</v>
          </cell>
          <cell r="D625">
            <v>699</v>
          </cell>
          <cell r="E625" t="str">
            <v xml:space="preserve">Valores Consignados a Recolher                   </v>
          </cell>
          <cell r="F625">
            <v>-1210052.3</v>
          </cell>
          <cell r="G625">
            <v>1205140.1599999999</v>
          </cell>
          <cell r="H625">
            <v>1863384.32</v>
          </cell>
          <cell r="I625">
            <v>-1868296.46</v>
          </cell>
        </row>
        <row r="626">
          <cell r="A626" t="str">
            <v>2.1.1.09.03</v>
          </cell>
          <cell r="B626" t="str">
            <v>A</v>
          </cell>
          <cell r="C626">
            <v>2</v>
          </cell>
          <cell r="D626">
            <v>702</v>
          </cell>
          <cell r="E626" t="str">
            <v xml:space="preserve">IRRF s/ salário 0561                             </v>
          </cell>
          <cell r="F626">
            <v>-420335.21</v>
          </cell>
          <cell r="G626">
            <v>420335.18</v>
          </cell>
          <cell r="H626">
            <v>868996.56</v>
          </cell>
          <cell r="I626">
            <v>-868996.59</v>
          </cell>
        </row>
        <row r="627">
          <cell r="A627" t="str">
            <v>2.1.1.09.04</v>
          </cell>
          <cell r="B627" t="str">
            <v>A</v>
          </cell>
          <cell r="C627">
            <v>2</v>
          </cell>
          <cell r="D627">
            <v>703</v>
          </cell>
          <cell r="E627" t="str">
            <v xml:space="preserve">IRRF Pessoa Jurídica 1708                        </v>
          </cell>
          <cell r="F627">
            <v>-20969.13</v>
          </cell>
          <cell r="G627">
            <v>27948.639999999999</v>
          </cell>
          <cell r="H627">
            <v>36829.629999999997</v>
          </cell>
          <cell r="I627">
            <v>-29850.12</v>
          </cell>
        </row>
        <row r="628">
          <cell r="A628" t="str">
            <v>2.1.1.09.05</v>
          </cell>
          <cell r="B628" t="str">
            <v>A</v>
          </cell>
          <cell r="C628">
            <v>2</v>
          </cell>
          <cell r="D628">
            <v>704</v>
          </cell>
          <cell r="E628" t="str">
            <v xml:space="preserve">PIS/Cofins/Csll - 5952                           </v>
          </cell>
          <cell r="F628">
            <v>-138012.38</v>
          </cell>
          <cell r="G628">
            <v>132639.87</v>
          </cell>
          <cell r="H628">
            <v>195328.81</v>
          </cell>
          <cell r="I628">
            <v>-200701.32</v>
          </cell>
        </row>
        <row r="629">
          <cell r="A629" t="str">
            <v>2.1.1.09.06</v>
          </cell>
          <cell r="B629" t="str">
            <v>A</v>
          </cell>
          <cell r="C629">
            <v>2</v>
          </cell>
          <cell r="D629">
            <v>705</v>
          </cell>
          <cell r="E629" t="str">
            <v xml:space="preserve">INSS Retido de terceiros PJ                      </v>
          </cell>
          <cell r="F629">
            <v>-240232.65</v>
          </cell>
          <cell r="G629">
            <v>254086.32</v>
          </cell>
          <cell r="H629">
            <v>314024.71999999997</v>
          </cell>
          <cell r="I629">
            <v>-300171.05</v>
          </cell>
        </row>
        <row r="630">
          <cell r="A630" t="str">
            <v>2.1.1.09.07</v>
          </cell>
          <cell r="B630" t="str">
            <v>A</v>
          </cell>
          <cell r="C630">
            <v>2</v>
          </cell>
          <cell r="D630">
            <v>706</v>
          </cell>
          <cell r="E630" t="str">
            <v xml:space="preserve">ISS Retido  Pessoa Jurídica                      </v>
          </cell>
          <cell r="F630">
            <v>-184637.57</v>
          </cell>
          <cell r="G630">
            <v>145564.67000000001</v>
          </cell>
          <cell r="H630">
            <v>186529.33</v>
          </cell>
          <cell r="I630">
            <v>-225602.23</v>
          </cell>
        </row>
        <row r="631">
          <cell r="A631" t="str">
            <v>2.1.1.09.08</v>
          </cell>
          <cell r="B631" t="str">
            <v>A</v>
          </cell>
          <cell r="C631">
            <v>2</v>
          </cell>
          <cell r="D631">
            <v>707</v>
          </cell>
          <cell r="E631" t="str">
            <v xml:space="preserve">Pensão Alimentícia a pagar                       </v>
          </cell>
          <cell r="F631">
            <v>0</v>
          </cell>
          <cell r="G631">
            <v>20707.88</v>
          </cell>
          <cell r="H631">
            <v>22033.3</v>
          </cell>
          <cell r="I631">
            <v>-1325.42</v>
          </cell>
        </row>
        <row r="632">
          <cell r="A632" t="str">
            <v>2.1.1.09.09</v>
          </cell>
          <cell r="B632" t="str">
            <v>A</v>
          </cell>
          <cell r="C632">
            <v>2</v>
          </cell>
          <cell r="D632">
            <v>708</v>
          </cell>
          <cell r="E632" t="str">
            <v xml:space="preserve">ISS Retido Pessoa Física                         </v>
          </cell>
          <cell r="F632">
            <v>-4737.93</v>
          </cell>
          <cell r="G632">
            <v>1650.7</v>
          </cell>
          <cell r="H632">
            <v>1305.3699999999999</v>
          </cell>
          <cell r="I632">
            <v>-4392.6000000000004</v>
          </cell>
        </row>
        <row r="633">
          <cell r="A633" t="str">
            <v>2.1.1.09.10</v>
          </cell>
          <cell r="B633" t="str">
            <v>A</v>
          </cell>
          <cell r="C633">
            <v>2</v>
          </cell>
          <cell r="D633">
            <v>709</v>
          </cell>
          <cell r="E633" t="str">
            <v xml:space="preserve">INSS retido na fonte s/ salário                  </v>
          </cell>
          <cell r="F633">
            <v>-134167.87</v>
          </cell>
          <cell r="G633">
            <v>134167.87</v>
          </cell>
          <cell r="H633">
            <v>134574.35</v>
          </cell>
          <cell r="I633">
            <v>-134574.35</v>
          </cell>
        </row>
        <row r="634">
          <cell r="A634" t="str">
            <v>2.1.1.09.11</v>
          </cell>
          <cell r="B634" t="str">
            <v>A</v>
          </cell>
          <cell r="C634">
            <v>2</v>
          </cell>
          <cell r="D634">
            <v>710</v>
          </cell>
          <cell r="E634" t="str">
            <v xml:space="preserve">IRRF Pessoa Física 0588                          </v>
          </cell>
          <cell r="F634">
            <v>-8645.56</v>
          </cell>
          <cell r="G634">
            <v>7693.43</v>
          </cell>
          <cell r="H634">
            <v>7581.94</v>
          </cell>
          <cell r="I634">
            <v>-8534.07</v>
          </cell>
        </row>
        <row r="635">
          <cell r="A635" t="str">
            <v>2.1.1.09.12</v>
          </cell>
          <cell r="B635" t="str">
            <v>A</v>
          </cell>
          <cell r="C635">
            <v>2</v>
          </cell>
          <cell r="D635">
            <v>711</v>
          </cell>
          <cell r="E635" t="str">
            <v xml:space="preserve">Mensalidade Sindicato a Recolher                 </v>
          </cell>
          <cell r="F635">
            <v>-2924</v>
          </cell>
          <cell r="G635">
            <v>2982.25</v>
          </cell>
          <cell r="H635">
            <v>2789.01</v>
          </cell>
          <cell r="I635">
            <v>-2730.76</v>
          </cell>
        </row>
        <row r="636">
          <cell r="A636" t="str">
            <v>2.1.1.09.13</v>
          </cell>
          <cell r="B636" t="str">
            <v>A</v>
          </cell>
          <cell r="C636">
            <v>2</v>
          </cell>
          <cell r="D636">
            <v>712</v>
          </cell>
          <cell r="E636" t="str">
            <v xml:space="preserve">Associação Portus a Recolher                     </v>
          </cell>
          <cell r="F636">
            <v>-6</v>
          </cell>
          <cell r="G636">
            <v>6</v>
          </cell>
          <cell r="H636">
            <v>6</v>
          </cell>
          <cell r="I636">
            <v>-6</v>
          </cell>
        </row>
        <row r="637">
          <cell r="A637" t="str">
            <v>2.1.1.09.18</v>
          </cell>
          <cell r="B637" t="str">
            <v>A</v>
          </cell>
          <cell r="C637">
            <v>2</v>
          </cell>
          <cell r="D637">
            <v>717</v>
          </cell>
          <cell r="E637" t="str">
            <v xml:space="preserve">Contribuição Portus Jóia                         </v>
          </cell>
          <cell r="F637">
            <v>-10.32</v>
          </cell>
          <cell r="G637">
            <v>10.32</v>
          </cell>
          <cell r="H637">
            <v>10.32</v>
          </cell>
          <cell r="I637">
            <v>-10.32</v>
          </cell>
        </row>
        <row r="638">
          <cell r="A638" t="str">
            <v>2.1.1.09.19</v>
          </cell>
          <cell r="B638" t="str">
            <v>A</v>
          </cell>
          <cell r="C638">
            <v>2</v>
          </cell>
          <cell r="D638">
            <v>718</v>
          </cell>
          <cell r="E638" t="str">
            <v xml:space="preserve">Contribuição Portus s/ Salário                   </v>
          </cell>
          <cell r="F638">
            <v>-9533.86</v>
          </cell>
          <cell r="G638">
            <v>9533.98</v>
          </cell>
          <cell r="H638">
            <v>8480.1299999999992</v>
          </cell>
          <cell r="I638">
            <v>-8480.01</v>
          </cell>
        </row>
        <row r="639">
          <cell r="A639" t="str">
            <v>2.1.1.09.20</v>
          </cell>
          <cell r="B639" t="str">
            <v>A</v>
          </cell>
          <cell r="C639">
            <v>2</v>
          </cell>
          <cell r="D639">
            <v>719</v>
          </cell>
          <cell r="E639" t="str">
            <v xml:space="preserve">Emprestimos Consignado Banco Brasil              </v>
          </cell>
          <cell r="F639">
            <v>-31217.1</v>
          </cell>
          <cell r="G639">
            <v>33433.89</v>
          </cell>
          <cell r="H639">
            <v>35916.22</v>
          </cell>
          <cell r="I639">
            <v>-33699.43</v>
          </cell>
        </row>
        <row r="640">
          <cell r="A640" t="str">
            <v>2.1.1.09.21</v>
          </cell>
          <cell r="B640" t="str">
            <v>A</v>
          </cell>
          <cell r="C640">
            <v>2</v>
          </cell>
          <cell r="D640">
            <v>1256</v>
          </cell>
          <cell r="E640" t="str">
            <v xml:space="preserve">INSS Retido de Terceiros PF                      </v>
          </cell>
          <cell r="F640">
            <v>-3920.58</v>
          </cell>
          <cell r="G640">
            <v>3920.58</v>
          </cell>
          <cell r="H640">
            <v>3569.53</v>
          </cell>
          <cell r="I640">
            <v>-3569.53</v>
          </cell>
        </row>
        <row r="641">
          <cell r="A641" t="str">
            <v>2.1.1.09.25</v>
          </cell>
          <cell r="B641" t="str">
            <v>A</v>
          </cell>
          <cell r="C641">
            <v>2</v>
          </cell>
          <cell r="D641">
            <v>2047</v>
          </cell>
          <cell r="E641" t="str">
            <v xml:space="preserve">Empréstimo Consignado CEF                        </v>
          </cell>
          <cell r="F641">
            <v>0</v>
          </cell>
          <cell r="G641">
            <v>0</v>
          </cell>
          <cell r="H641">
            <v>30334.74</v>
          </cell>
          <cell r="I641">
            <v>-30334.74</v>
          </cell>
        </row>
        <row r="642">
          <cell r="A642" t="str">
            <v>2.1.1.09.26</v>
          </cell>
          <cell r="B642" t="str">
            <v>A</v>
          </cell>
          <cell r="C642">
            <v>2</v>
          </cell>
          <cell r="D642">
            <v>2296</v>
          </cell>
          <cell r="E642" t="str">
            <v xml:space="preserve">Outras Indenizações de Terceiros a Rec.          </v>
          </cell>
          <cell r="F642">
            <v>-243.61</v>
          </cell>
          <cell r="G642">
            <v>0</v>
          </cell>
          <cell r="H642">
            <v>0</v>
          </cell>
          <cell r="I642">
            <v>-243.61</v>
          </cell>
        </row>
        <row r="643">
          <cell r="A643" t="str">
            <v>2.1.1.09.27</v>
          </cell>
          <cell r="B643" t="str">
            <v>A</v>
          </cell>
          <cell r="C643">
            <v>2</v>
          </cell>
          <cell r="D643">
            <v>2430</v>
          </cell>
          <cell r="E643" t="str">
            <v xml:space="preserve">INSS s/ Férias Próximo mês                       </v>
          </cell>
          <cell r="F643">
            <v>-2178.27</v>
          </cell>
          <cell r="G643">
            <v>2178.27</v>
          </cell>
          <cell r="H643">
            <v>620.67999999999995</v>
          </cell>
          <cell r="I643">
            <v>-620.67999999999995</v>
          </cell>
        </row>
        <row r="644">
          <cell r="A644" t="str">
            <v>2.1.1.09.28</v>
          </cell>
          <cell r="B644" t="str">
            <v>A</v>
          </cell>
          <cell r="C644">
            <v>2</v>
          </cell>
          <cell r="D644">
            <v>2500</v>
          </cell>
          <cell r="E644" t="str">
            <v xml:space="preserve">ISS Retido PJ - Alcântara                        </v>
          </cell>
          <cell r="F644">
            <v>-8280.26</v>
          </cell>
          <cell r="G644">
            <v>8280.31</v>
          </cell>
          <cell r="H644">
            <v>14453.68</v>
          </cell>
          <cell r="I644">
            <v>-14453.63</v>
          </cell>
        </row>
        <row r="645">
          <cell r="A645" t="str">
            <v>2.1.1.10</v>
          </cell>
          <cell r="B645" t="str">
            <v>S</v>
          </cell>
          <cell r="C645">
            <v>2</v>
          </cell>
          <cell r="D645">
            <v>720</v>
          </cell>
          <cell r="E645" t="str">
            <v xml:space="preserve">Valores Provisionados                            </v>
          </cell>
          <cell r="F645">
            <v>-14206963.939999999</v>
          </cell>
          <cell r="G645">
            <v>5131875.1399999997</v>
          </cell>
          <cell r="H645">
            <v>2512820.0499999998</v>
          </cell>
          <cell r="I645">
            <v>-11587908.85</v>
          </cell>
        </row>
        <row r="646">
          <cell r="A646" t="str">
            <v>2.1.1.10.01</v>
          </cell>
          <cell r="B646" t="str">
            <v>A</v>
          </cell>
          <cell r="C646">
            <v>2</v>
          </cell>
          <cell r="D646">
            <v>721</v>
          </cell>
          <cell r="E646" t="str">
            <v xml:space="preserve">Provisão de Férias                               </v>
          </cell>
          <cell r="F646">
            <v>-3527640.67</v>
          </cell>
          <cell r="G646">
            <v>312366.71999999997</v>
          </cell>
          <cell r="H646">
            <v>292163.99</v>
          </cell>
          <cell r="I646">
            <v>-3507437.94</v>
          </cell>
        </row>
        <row r="647">
          <cell r="A647" t="str">
            <v>2.1.1.10.03</v>
          </cell>
          <cell r="B647" t="str">
            <v>A</v>
          </cell>
          <cell r="C647">
            <v>2</v>
          </cell>
          <cell r="D647">
            <v>723</v>
          </cell>
          <cell r="E647" t="str">
            <v xml:space="preserve">Provisão de 13º Salário                          </v>
          </cell>
          <cell r="F647">
            <v>-2194029.41</v>
          </cell>
          <cell r="G647">
            <v>3078942.91</v>
          </cell>
          <cell r="H647">
            <v>884913.5</v>
          </cell>
          <cell r="I647">
            <v>0</v>
          </cell>
        </row>
        <row r="648">
          <cell r="A648" t="str">
            <v>2.1.1.10.05</v>
          </cell>
          <cell r="B648" t="str">
            <v>A</v>
          </cell>
          <cell r="C648">
            <v>2</v>
          </cell>
          <cell r="D648">
            <v>725</v>
          </cell>
          <cell r="E648" t="str">
            <v xml:space="preserve">Provisão de PPR                                  </v>
          </cell>
          <cell r="F648">
            <v>-5640578.9800000004</v>
          </cell>
          <cell r="G648">
            <v>551185.59</v>
          </cell>
          <cell r="H648">
            <v>545533.74</v>
          </cell>
          <cell r="I648">
            <v>-5634927.1299999999</v>
          </cell>
        </row>
        <row r="649">
          <cell r="A649" t="str">
            <v>2.1.1.10.06</v>
          </cell>
          <cell r="B649" t="str">
            <v>A</v>
          </cell>
          <cell r="C649">
            <v>2</v>
          </cell>
          <cell r="D649">
            <v>1596</v>
          </cell>
          <cell r="E649" t="str">
            <v xml:space="preserve">Outras Provisões                                 </v>
          </cell>
          <cell r="F649">
            <v>-909719.98</v>
          </cell>
          <cell r="G649">
            <v>123872.09</v>
          </cell>
          <cell r="H649">
            <v>476641.81</v>
          </cell>
          <cell r="I649">
            <v>-1262489.7</v>
          </cell>
        </row>
        <row r="650">
          <cell r="A650" t="str">
            <v>2.1.1.10.08</v>
          </cell>
          <cell r="B650" t="str">
            <v>A</v>
          </cell>
          <cell r="C650">
            <v>2</v>
          </cell>
          <cell r="D650">
            <v>2703</v>
          </cell>
          <cell r="E650" t="str">
            <v xml:space="preserve">Encargos s/ Prov. de Férias - INSS               </v>
          </cell>
          <cell r="F650">
            <v>-902283.11</v>
          </cell>
          <cell r="G650">
            <v>80308.070000000007</v>
          </cell>
          <cell r="H650">
            <v>75063.539999999994</v>
          </cell>
          <cell r="I650">
            <v>-897038.58</v>
          </cell>
        </row>
        <row r="651">
          <cell r="A651" t="str">
            <v>2.1.1.10.09</v>
          </cell>
          <cell r="B651" t="str">
            <v>A</v>
          </cell>
          <cell r="C651">
            <v>2</v>
          </cell>
          <cell r="D651">
            <v>2704</v>
          </cell>
          <cell r="E651" t="str">
            <v xml:space="preserve">Encargos s/ Prov. de Férias - FGTS               </v>
          </cell>
          <cell r="F651">
            <v>-275506.25</v>
          </cell>
          <cell r="G651">
            <v>24521.49</v>
          </cell>
          <cell r="H651">
            <v>22920.22</v>
          </cell>
          <cell r="I651">
            <v>-273904.98</v>
          </cell>
        </row>
        <row r="652">
          <cell r="A652" t="str">
            <v>2.1.1.10.10</v>
          </cell>
          <cell r="B652" t="str">
            <v>A</v>
          </cell>
          <cell r="C652">
            <v>2</v>
          </cell>
          <cell r="D652">
            <v>2705</v>
          </cell>
          <cell r="E652" t="str">
            <v xml:space="preserve">Encargos s/ Prov. de Férias - Portus             </v>
          </cell>
          <cell r="F652">
            <v>-12162.36</v>
          </cell>
          <cell r="G652">
            <v>2299.54</v>
          </cell>
          <cell r="H652">
            <v>1339.61</v>
          </cell>
          <cell r="I652">
            <v>-11202.43</v>
          </cell>
        </row>
        <row r="653">
          <cell r="A653" t="str">
            <v>2.1.1.10.11</v>
          </cell>
          <cell r="B653" t="str">
            <v>A</v>
          </cell>
          <cell r="C653">
            <v>2</v>
          </cell>
          <cell r="D653">
            <v>2706</v>
          </cell>
          <cell r="E653" t="str">
            <v xml:space="preserve">Encargos s/ Prov. de 13º Sal - INSS              </v>
          </cell>
          <cell r="F653">
            <v>-563582.81999999995</v>
          </cell>
          <cell r="G653">
            <v>749867.71</v>
          </cell>
          <cell r="H653">
            <v>187192.98</v>
          </cell>
          <cell r="I653">
            <v>-908.09</v>
          </cell>
        </row>
        <row r="654">
          <cell r="A654" t="str">
            <v>2.1.1.10.12</v>
          </cell>
          <cell r="B654" t="str">
            <v>A</v>
          </cell>
          <cell r="C654">
            <v>2</v>
          </cell>
          <cell r="D654">
            <v>2707</v>
          </cell>
          <cell r="E654" t="str">
            <v xml:space="preserve">Encargos s/ Prov. de 13º Sal - FGTS              </v>
          </cell>
          <cell r="F654">
            <v>-172086.41</v>
          </cell>
          <cell r="G654">
            <v>189155.08</v>
          </cell>
          <cell r="H654">
            <v>17068.669999999998</v>
          </cell>
          <cell r="I654">
            <v>0</v>
          </cell>
        </row>
        <row r="655">
          <cell r="A655" t="str">
            <v>2.1.1.10.13</v>
          </cell>
          <cell r="B655" t="str">
            <v>A</v>
          </cell>
          <cell r="C655">
            <v>2</v>
          </cell>
          <cell r="D655">
            <v>2708</v>
          </cell>
          <cell r="E655" t="str">
            <v xml:space="preserve">Encargos s/ Prov. de 13º Sal - Portus            </v>
          </cell>
          <cell r="F655">
            <v>-9373.9500000000007</v>
          </cell>
          <cell r="G655">
            <v>19355.939999999999</v>
          </cell>
          <cell r="H655">
            <v>9981.99</v>
          </cell>
          <cell r="I655">
            <v>0</v>
          </cell>
        </row>
        <row r="656">
          <cell r="A656" t="str">
            <v>2.1.1.11</v>
          </cell>
          <cell r="B656" t="str">
            <v>S</v>
          </cell>
          <cell r="C656">
            <v>2</v>
          </cell>
          <cell r="D656">
            <v>1598</v>
          </cell>
          <cell r="E656" t="str">
            <v xml:space="preserve">Provisões p/ Contingências                       </v>
          </cell>
          <cell r="F656">
            <v>-1647000</v>
          </cell>
          <cell r="G656">
            <v>247000</v>
          </cell>
          <cell r="H656">
            <v>610000</v>
          </cell>
          <cell r="I656">
            <v>-2010000</v>
          </cell>
        </row>
        <row r="657">
          <cell r="A657" t="str">
            <v>2.1.1.11.01</v>
          </cell>
          <cell r="B657" t="str">
            <v>A</v>
          </cell>
          <cell r="C657">
            <v>2</v>
          </cell>
          <cell r="D657">
            <v>1600</v>
          </cell>
          <cell r="E657" t="str">
            <v xml:space="preserve">Provisão p/ Contingências Trabalhistas           </v>
          </cell>
          <cell r="F657">
            <v>-900000</v>
          </cell>
          <cell r="G657">
            <v>0</v>
          </cell>
          <cell r="H657">
            <v>0</v>
          </cell>
          <cell r="I657">
            <v>-900000</v>
          </cell>
        </row>
        <row r="658">
          <cell r="A658" t="str">
            <v>2.1.1.11.02</v>
          </cell>
          <cell r="B658" t="str">
            <v>A</v>
          </cell>
          <cell r="C658">
            <v>2</v>
          </cell>
          <cell r="D658">
            <v>1602</v>
          </cell>
          <cell r="E658" t="str">
            <v xml:space="preserve">Provisão p/ Contingências Cíveis                 </v>
          </cell>
          <cell r="F658">
            <v>-747000</v>
          </cell>
          <cell r="G658">
            <v>247000</v>
          </cell>
          <cell r="H658">
            <v>610000</v>
          </cell>
          <cell r="I658">
            <v>-1110000</v>
          </cell>
        </row>
        <row r="659">
          <cell r="A659" t="str">
            <v>2.1.1.12</v>
          </cell>
          <cell r="B659" t="str">
            <v>S</v>
          </cell>
          <cell r="C659">
            <v>2</v>
          </cell>
          <cell r="D659">
            <v>1615</v>
          </cell>
          <cell r="E659" t="str">
            <v xml:space="preserve">Receita Diferida Curto Prazo                     </v>
          </cell>
          <cell r="F659">
            <v>-6080967.2599999998</v>
          </cell>
          <cell r="G659">
            <v>506747.27</v>
          </cell>
          <cell r="H659">
            <v>506747.27</v>
          </cell>
          <cell r="I659">
            <v>-6080967.2599999998</v>
          </cell>
        </row>
        <row r="660">
          <cell r="A660" t="str">
            <v>2.1.1.12.01</v>
          </cell>
          <cell r="B660" t="str">
            <v>A</v>
          </cell>
          <cell r="C660">
            <v>2</v>
          </cell>
          <cell r="D660">
            <v>1616</v>
          </cell>
          <cell r="E660" t="str">
            <v xml:space="preserve">Rec. Dif. Projeto TEGRAM - CP                    </v>
          </cell>
          <cell r="F660">
            <v>-6080967.2599999998</v>
          </cell>
          <cell r="G660">
            <v>506747.27</v>
          </cell>
          <cell r="H660">
            <v>506747.27</v>
          </cell>
          <cell r="I660">
            <v>-6080967.2599999998</v>
          </cell>
        </row>
        <row r="661">
          <cell r="A661" t="str">
            <v>2.1.1.13</v>
          </cell>
          <cell r="B661" t="str">
            <v>S</v>
          </cell>
          <cell r="C661">
            <v>2</v>
          </cell>
          <cell r="D661">
            <v>2561</v>
          </cell>
          <cell r="E661" t="str">
            <v xml:space="preserve">Retenções Contratuais                            </v>
          </cell>
          <cell r="F661">
            <v>0</v>
          </cell>
          <cell r="G661">
            <v>30036.71</v>
          </cell>
          <cell r="H661">
            <v>30036.71</v>
          </cell>
          <cell r="I661">
            <v>0</v>
          </cell>
        </row>
        <row r="662">
          <cell r="A662" t="str">
            <v>2.1.1.13.01</v>
          </cell>
          <cell r="B662" t="str">
            <v>A</v>
          </cell>
          <cell r="C662">
            <v>2</v>
          </cell>
          <cell r="D662">
            <v>2562</v>
          </cell>
          <cell r="E662" t="str">
            <v xml:space="preserve">Intern. Marítima - Contrato nº 049/2015          </v>
          </cell>
          <cell r="F662">
            <v>0</v>
          </cell>
          <cell r="G662">
            <v>7365.68</v>
          </cell>
          <cell r="H662">
            <v>7365.68</v>
          </cell>
          <cell r="I662">
            <v>0</v>
          </cell>
        </row>
        <row r="663">
          <cell r="A663" t="str">
            <v>2.1.1.13.02</v>
          </cell>
          <cell r="B663" t="str">
            <v>A</v>
          </cell>
          <cell r="C663">
            <v>2</v>
          </cell>
          <cell r="D663">
            <v>2563</v>
          </cell>
          <cell r="E663" t="str">
            <v xml:space="preserve">Maxtec - Contrato nº 028/2016                    </v>
          </cell>
          <cell r="F663">
            <v>0</v>
          </cell>
          <cell r="G663">
            <v>13293.85</v>
          </cell>
          <cell r="H663">
            <v>13293.85</v>
          </cell>
          <cell r="I663">
            <v>0</v>
          </cell>
        </row>
        <row r="664">
          <cell r="A664" t="str">
            <v>2.1.1.13.03</v>
          </cell>
          <cell r="B664" t="str">
            <v>A</v>
          </cell>
          <cell r="C664">
            <v>2</v>
          </cell>
          <cell r="D664">
            <v>2976</v>
          </cell>
          <cell r="E664" t="str">
            <v xml:space="preserve">Nórcia Vigilância - Contrato nº 050/2018         </v>
          </cell>
          <cell r="F664">
            <v>0</v>
          </cell>
          <cell r="G664">
            <v>9377.18</v>
          </cell>
          <cell r="H664">
            <v>9377.18</v>
          </cell>
          <cell r="I664">
            <v>0</v>
          </cell>
        </row>
        <row r="665">
          <cell r="A665" t="str">
            <v>2.2</v>
          </cell>
          <cell r="B665" t="str">
            <v>S</v>
          </cell>
          <cell r="C665">
            <v>2</v>
          </cell>
          <cell r="D665">
            <v>726</v>
          </cell>
          <cell r="E665" t="str">
            <v xml:space="preserve">Passivo Não Circulante                           </v>
          </cell>
          <cell r="F665">
            <v>-441210177.66000003</v>
          </cell>
          <cell r="G665">
            <v>506747.27</v>
          </cell>
          <cell r="H665">
            <v>0</v>
          </cell>
          <cell r="I665">
            <v>-440703430.38999999</v>
          </cell>
        </row>
        <row r="666">
          <cell r="A666" t="str">
            <v>2.2.1</v>
          </cell>
          <cell r="B666" t="str">
            <v>S</v>
          </cell>
          <cell r="C666">
            <v>2</v>
          </cell>
          <cell r="D666">
            <v>727</v>
          </cell>
          <cell r="E666" t="str">
            <v xml:space="preserve">Exigível a Longo Prazo                           </v>
          </cell>
          <cell r="F666">
            <v>-441210177.66000003</v>
          </cell>
          <cell r="G666">
            <v>506747.27</v>
          </cell>
          <cell r="H666">
            <v>0</v>
          </cell>
          <cell r="I666">
            <v>-440703430.38999999</v>
          </cell>
        </row>
        <row r="667">
          <cell r="A667" t="str">
            <v>2.2.1.01</v>
          </cell>
          <cell r="B667" t="str">
            <v>S</v>
          </cell>
          <cell r="C667">
            <v>2</v>
          </cell>
          <cell r="D667">
            <v>728</v>
          </cell>
          <cell r="E667" t="str">
            <v xml:space="preserve">Convênios à Comprovar                            </v>
          </cell>
          <cell r="F667">
            <v>-336818954.05000001</v>
          </cell>
          <cell r="G667">
            <v>0</v>
          </cell>
          <cell r="H667">
            <v>0</v>
          </cell>
          <cell r="I667">
            <v>-336818954.05000001</v>
          </cell>
        </row>
        <row r="668">
          <cell r="A668" t="str">
            <v>2.2.1.01.01</v>
          </cell>
          <cell r="B668" t="str">
            <v>A</v>
          </cell>
          <cell r="C668">
            <v>2</v>
          </cell>
          <cell r="D668">
            <v>729</v>
          </cell>
          <cell r="E668" t="str">
            <v xml:space="preserve">Convênio DNIT/AQ/173/2003/00 - P                 </v>
          </cell>
          <cell r="F668">
            <v>-248773205.41999999</v>
          </cell>
          <cell r="G668">
            <v>0</v>
          </cell>
          <cell r="H668">
            <v>0</v>
          </cell>
          <cell r="I668">
            <v>-248773205.41999999</v>
          </cell>
        </row>
        <row r="669">
          <cell r="A669" t="str">
            <v>2.2.1.01.02</v>
          </cell>
          <cell r="B669" t="str">
            <v>A</v>
          </cell>
          <cell r="C669">
            <v>2</v>
          </cell>
          <cell r="D669">
            <v>730</v>
          </cell>
          <cell r="E669" t="str">
            <v xml:space="preserve">Convênio DNIT AQ 00.01.0226/2004 - P             </v>
          </cell>
          <cell r="F669">
            <v>-571251.17000000004</v>
          </cell>
          <cell r="G669">
            <v>0</v>
          </cell>
          <cell r="H669">
            <v>0</v>
          </cell>
          <cell r="I669">
            <v>-571251.17000000004</v>
          </cell>
        </row>
        <row r="670">
          <cell r="A670" t="str">
            <v>2.2.1.01.03</v>
          </cell>
          <cell r="B670" t="str">
            <v>A</v>
          </cell>
          <cell r="C670">
            <v>2</v>
          </cell>
          <cell r="D670">
            <v>731</v>
          </cell>
          <cell r="E670" t="str">
            <v xml:space="preserve">Convênio SEP/001/2007 - P                        </v>
          </cell>
          <cell r="F670">
            <v>-16207119.6</v>
          </cell>
          <cell r="G670">
            <v>0</v>
          </cell>
          <cell r="H670">
            <v>0</v>
          </cell>
          <cell r="I670">
            <v>-16207119.6</v>
          </cell>
        </row>
        <row r="671">
          <cell r="A671" t="str">
            <v>2.2.1.01.04</v>
          </cell>
          <cell r="B671" t="str">
            <v>A</v>
          </cell>
          <cell r="C671">
            <v>2</v>
          </cell>
          <cell r="D671">
            <v>1470</v>
          </cell>
          <cell r="E671" t="str">
            <v xml:space="preserve">Termo de Compromisso SEP/012/2011 - P            </v>
          </cell>
          <cell r="F671">
            <v>-40992348.109999999</v>
          </cell>
          <cell r="G671">
            <v>0</v>
          </cell>
          <cell r="H671">
            <v>0</v>
          </cell>
          <cell r="I671">
            <v>-40992348.109999999</v>
          </cell>
        </row>
        <row r="672">
          <cell r="A672" t="str">
            <v>2.2.1.01.05</v>
          </cell>
          <cell r="B672" t="str">
            <v>A</v>
          </cell>
          <cell r="C672">
            <v>2</v>
          </cell>
          <cell r="D672">
            <v>1964</v>
          </cell>
          <cell r="E672" t="str">
            <v xml:space="preserve">Termo de Compromisso SEP/04/2014 - P             </v>
          </cell>
          <cell r="F672">
            <v>-30275029.75</v>
          </cell>
          <cell r="G672">
            <v>0</v>
          </cell>
          <cell r="H672">
            <v>0</v>
          </cell>
          <cell r="I672">
            <v>-30275029.75</v>
          </cell>
        </row>
        <row r="673">
          <cell r="A673" t="str">
            <v>2.2.1.04</v>
          </cell>
          <cell r="B673" t="str">
            <v>S</v>
          </cell>
          <cell r="C673">
            <v>2</v>
          </cell>
          <cell r="D673">
            <v>1617</v>
          </cell>
          <cell r="E673" t="str">
            <v xml:space="preserve">Receita Diferida Longo Prazo                     </v>
          </cell>
          <cell r="F673">
            <v>-104391223.61</v>
          </cell>
          <cell r="G673">
            <v>506747.27</v>
          </cell>
          <cell r="H673">
            <v>0</v>
          </cell>
          <cell r="I673">
            <v>-103884476.34</v>
          </cell>
        </row>
        <row r="674">
          <cell r="A674" t="str">
            <v>2.2.1.04.01</v>
          </cell>
          <cell r="B674" t="str">
            <v>A</v>
          </cell>
          <cell r="C674">
            <v>2</v>
          </cell>
          <cell r="D674">
            <v>1618</v>
          </cell>
          <cell r="E674" t="str">
            <v xml:space="preserve">Rec. Dif. Projeto TEGRAM - LP                    </v>
          </cell>
          <cell r="F674">
            <v>-104391223.61</v>
          </cell>
          <cell r="G674">
            <v>506747.27</v>
          </cell>
          <cell r="H674">
            <v>0</v>
          </cell>
          <cell r="I674">
            <v>-103884476.34</v>
          </cell>
        </row>
        <row r="675">
          <cell r="A675" t="str">
            <v>2.3</v>
          </cell>
          <cell r="B675" t="str">
            <v>S</v>
          </cell>
          <cell r="C675">
            <v>2</v>
          </cell>
          <cell r="D675">
            <v>734</v>
          </cell>
          <cell r="E675" t="str">
            <v xml:space="preserve">Passivo de Compensação                           </v>
          </cell>
          <cell r="F675">
            <v>-88283872.469999999</v>
          </cell>
          <cell r="G675">
            <v>0</v>
          </cell>
          <cell r="H675">
            <v>0</v>
          </cell>
          <cell r="I675">
            <v>-88283872.469999999</v>
          </cell>
        </row>
        <row r="676">
          <cell r="A676" t="str">
            <v>2.3.1</v>
          </cell>
          <cell r="B676" t="str">
            <v>S</v>
          </cell>
          <cell r="C676">
            <v>2</v>
          </cell>
          <cell r="D676">
            <v>735</v>
          </cell>
          <cell r="E676" t="str">
            <v xml:space="preserve">Convênio Estado/União                            </v>
          </cell>
          <cell r="F676">
            <v>-88283872.469999999</v>
          </cell>
          <cell r="G676">
            <v>0</v>
          </cell>
          <cell r="H676">
            <v>0</v>
          </cell>
          <cell r="I676">
            <v>-88283872.469999999</v>
          </cell>
        </row>
        <row r="677">
          <cell r="A677" t="str">
            <v>2.3.1.01</v>
          </cell>
          <cell r="B677" t="str">
            <v>S</v>
          </cell>
          <cell r="C677">
            <v>2</v>
          </cell>
          <cell r="D677">
            <v>736</v>
          </cell>
          <cell r="E677" t="str">
            <v xml:space="preserve">Bens Oriundos da Codomar                         </v>
          </cell>
          <cell r="F677">
            <v>-88283872.469999999</v>
          </cell>
          <cell r="G677">
            <v>0</v>
          </cell>
          <cell r="H677">
            <v>0</v>
          </cell>
          <cell r="I677">
            <v>-88283872.469999999</v>
          </cell>
        </row>
        <row r="678">
          <cell r="A678" t="str">
            <v>2.3.1.01.01</v>
          </cell>
          <cell r="B678" t="str">
            <v>A</v>
          </cell>
          <cell r="C678">
            <v>2</v>
          </cell>
          <cell r="D678">
            <v>737</v>
          </cell>
          <cell r="E678" t="str">
            <v xml:space="preserve">Bens Móveis                                      </v>
          </cell>
          <cell r="F678">
            <v>-1588934.94</v>
          </cell>
          <cell r="G678">
            <v>0</v>
          </cell>
          <cell r="H678">
            <v>0</v>
          </cell>
          <cell r="I678">
            <v>-1588934.94</v>
          </cell>
        </row>
        <row r="679">
          <cell r="A679" t="str">
            <v>2.3.1.01.02</v>
          </cell>
          <cell r="B679" t="str">
            <v>A</v>
          </cell>
          <cell r="C679">
            <v>2</v>
          </cell>
          <cell r="D679">
            <v>738</v>
          </cell>
          <cell r="E679" t="str">
            <v xml:space="preserve">Bens Imóveis                                     </v>
          </cell>
          <cell r="F679">
            <v>-86694937.530000001</v>
          </cell>
          <cell r="G679">
            <v>0</v>
          </cell>
          <cell r="H679">
            <v>0</v>
          </cell>
          <cell r="I679">
            <v>-86694937.530000001</v>
          </cell>
        </row>
        <row r="680">
          <cell r="A680" t="str">
            <v>2.4</v>
          </cell>
          <cell r="B680" t="str">
            <v>S</v>
          </cell>
          <cell r="C680">
            <v>2</v>
          </cell>
          <cell r="D680">
            <v>739</v>
          </cell>
          <cell r="E680" t="str">
            <v xml:space="preserve">Patrimônio Líquido                               </v>
          </cell>
          <cell r="F680">
            <v>-318132209.54000002</v>
          </cell>
          <cell r="G680">
            <v>459589402.61000001</v>
          </cell>
          <cell r="H680">
            <v>536714177.02999997</v>
          </cell>
          <cell r="I680">
            <v>-395256983.95999998</v>
          </cell>
        </row>
        <row r="681">
          <cell r="A681" t="str">
            <v>2.4.1</v>
          </cell>
          <cell r="B681" t="str">
            <v>S</v>
          </cell>
          <cell r="C681">
            <v>2</v>
          </cell>
          <cell r="D681">
            <v>740</v>
          </cell>
          <cell r="E681" t="str">
            <v xml:space="preserve">Capital Realizado                                </v>
          </cell>
          <cell r="F681">
            <v>-254589402.61000001</v>
          </cell>
          <cell r="G681">
            <v>459589402.61000001</v>
          </cell>
          <cell r="H681">
            <v>536714177.02999997</v>
          </cell>
          <cell r="I681">
            <v>-331714177.02999997</v>
          </cell>
        </row>
        <row r="682">
          <cell r="A682" t="str">
            <v>2.4.1.01</v>
          </cell>
          <cell r="B682" t="str">
            <v>A</v>
          </cell>
          <cell r="C682">
            <v>2</v>
          </cell>
          <cell r="D682">
            <v>741</v>
          </cell>
          <cell r="E682" t="str">
            <v xml:space="preserve">Capital Integralizado                            </v>
          </cell>
          <cell r="F682">
            <v>-254589402.61000001</v>
          </cell>
          <cell r="G682">
            <v>254589402.61000001</v>
          </cell>
          <cell r="H682">
            <v>0</v>
          </cell>
          <cell r="I682">
            <v>0</v>
          </cell>
        </row>
        <row r="683">
          <cell r="A683" t="str">
            <v>2.4.1.02</v>
          </cell>
          <cell r="B683" t="str">
            <v>A</v>
          </cell>
          <cell r="C683">
            <v>2</v>
          </cell>
          <cell r="D683">
            <v>3829</v>
          </cell>
          <cell r="E683" t="str">
            <v xml:space="preserve">Capital Subscrito                                </v>
          </cell>
          <cell r="F683">
            <v>0</v>
          </cell>
          <cell r="G683">
            <v>200000000</v>
          </cell>
          <cell r="H683">
            <v>536714177.02999997</v>
          </cell>
          <cell r="I683">
            <v>-336714177.02999997</v>
          </cell>
        </row>
        <row r="684">
          <cell r="A684" t="str">
            <v>2.4.1.03</v>
          </cell>
          <cell r="B684" t="str">
            <v>A</v>
          </cell>
          <cell r="C684">
            <v>2</v>
          </cell>
          <cell r="D684">
            <v>3830</v>
          </cell>
          <cell r="E684" t="str">
            <v xml:space="preserve">Capital à Integralizar                           </v>
          </cell>
          <cell r="F684">
            <v>0</v>
          </cell>
          <cell r="G684">
            <v>5000000</v>
          </cell>
          <cell r="H684">
            <v>0</v>
          </cell>
          <cell r="I684">
            <v>5000000</v>
          </cell>
        </row>
        <row r="685">
          <cell r="A685" t="str">
            <v>2.4.2</v>
          </cell>
          <cell r="B685" t="str">
            <v>S</v>
          </cell>
          <cell r="C685">
            <v>2</v>
          </cell>
          <cell r="D685">
            <v>742</v>
          </cell>
          <cell r="E685" t="str">
            <v xml:space="preserve">Reservas                                         </v>
          </cell>
          <cell r="F685">
            <v>-63542806.93</v>
          </cell>
          <cell r="G685">
            <v>0</v>
          </cell>
          <cell r="H685">
            <v>0</v>
          </cell>
          <cell r="I685">
            <v>-63542806.93</v>
          </cell>
        </row>
        <row r="686">
          <cell r="A686" t="str">
            <v>2.4.2.02</v>
          </cell>
          <cell r="B686" t="str">
            <v>S</v>
          </cell>
          <cell r="C686">
            <v>2</v>
          </cell>
          <cell r="D686">
            <v>744</v>
          </cell>
          <cell r="E686" t="str">
            <v xml:space="preserve">Reservas de Lucros                               </v>
          </cell>
          <cell r="F686">
            <v>-63542806.93</v>
          </cell>
          <cell r="G686">
            <v>0</v>
          </cell>
          <cell r="H686">
            <v>0</v>
          </cell>
          <cell r="I686">
            <v>-63542806.93</v>
          </cell>
        </row>
        <row r="687">
          <cell r="A687" t="str">
            <v>2.4.2.02.01</v>
          </cell>
          <cell r="B687" t="str">
            <v>A</v>
          </cell>
          <cell r="C687">
            <v>2</v>
          </cell>
          <cell r="D687">
            <v>745</v>
          </cell>
          <cell r="E687" t="str">
            <v xml:space="preserve">Redução IRPJ - ADENE                             </v>
          </cell>
          <cell r="F687">
            <v>-9235664.8699999992</v>
          </cell>
          <cell r="G687">
            <v>0</v>
          </cell>
          <cell r="H687">
            <v>0</v>
          </cell>
          <cell r="I687">
            <v>-9235664.8699999992</v>
          </cell>
        </row>
        <row r="688">
          <cell r="A688" t="str">
            <v>2.4.2.02.02</v>
          </cell>
          <cell r="B688" t="str">
            <v>A</v>
          </cell>
          <cell r="C688">
            <v>2</v>
          </cell>
          <cell r="D688">
            <v>746</v>
          </cell>
          <cell r="E688" t="str">
            <v xml:space="preserve">Reserva Legal                                    </v>
          </cell>
          <cell r="F688">
            <v>-14522091.77</v>
          </cell>
          <cell r="G688">
            <v>0</v>
          </cell>
          <cell r="H688">
            <v>0</v>
          </cell>
          <cell r="I688">
            <v>-14522091.77</v>
          </cell>
        </row>
        <row r="689">
          <cell r="A689" t="str">
            <v>2.4.2.02.03</v>
          </cell>
          <cell r="B689" t="str">
            <v>A</v>
          </cell>
          <cell r="C689">
            <v>2</v>
          </cell>
          <cell r="D689">
            <v>747</v>
          </cell>
          <cell r="E689" t="str">
            <v xml:space="preserve">Reserva de Lucros a Realizar                     </v>
          </cell>
          <cell r="F689">
            <v>-39785050.289999999</v>
          </cell>
          <cell r="G689">
            <v>0</v>
          </cell>
          <cell r="H689">
            <v>0</v>
          </cell>
          <cell r="I689">
            <v>-39785050.289999999</v>
          </cell>
        </row>
        <row r="690">
          <cell r="A690">
            <v>3</v>
          </cell>
          <cell r="B690" t="str">
            <v>S</v>
          </cell>
          <cell r="C690">
            <v>3</v>
          </cell>
          <cell r="D690">
            <v>760</v>
          </cell>
          <cell r="E690" t="str">
            <v xml:space="preserve">RESULTADO DO EXERCÍCIO                           </v>
          </cell>
          <cell r="F690">
            <v>-60801668.229999997</v>
          </cell>
          <cell r="G690">
            <v>16407443.380000001</v>
          </cell>
          <cell r="H690">
            <v>17393479.800000001</v>
          </cell>
          <cell r="I690">
            <v>-61787704.649999999</v>
          </cell>
        </row>
        <row r="691">
          <cell r="A691" t="str">
            <v>3.1</v>
          </cell>
          <cell r="B691" t="str">
            <v>S</v>
          </cell>
          <cell r="C691">
            <v>3</v>
          </cell>
          <cell r="D691">
            <v>761</v>
          </cell>
          <cell r="E691" t="str">
            <v xml:space="preserve">Receita                                          </v>
          </cell>
          <cell r="F691">
            <v>-190287455.61000001</v>
          </cell>
          <cell r="G691">
            <v>1980187.75</v>
          </cell>
          <cell r="H691">
            <v>16038807.84</v>
          </cell>
          <cell r="I691">
            <v>-204346075.69999999</v>
          </cell>
        </row>
        <row r="692">
          <cell r="A692" t="str">
            <v>3.1.1</v>
          </cell>
          <cell r="B692" t="str">
            <v>S</v>
          </cell>
          <cell r="C692">
            <v>3</v>
          </cell>
          <cell r="D692">
            <v>762</v>
          </cell>
          <cell r="E692" t="str">
            <v xml:space="preserve">Receita Operacional                              </v>
          </cell>
          <cell r="F692">
            <v>-217177229.34</v>
          </cell>
          <cell r="G692">
            <v>0</v>
          </cell>
          <cell r="H692">
            <v>16038807.84</v>
          </cell>
          <cell r="I692">
            <v>-233216037.18000001</v>
          </cell>
        </row>
        <row r="693">
          <cell r="A693" t="str">
            <v>3.1.1.01</v>
          </cell>
          <cell r="B693" t="str">
            <v>S</v>
          </cell>
          <cell r="C693">
            <v>3</v>
          </cell>
          <cell r="D693">
            <v>763</v>
          </cell>
          <cell r="E693" t="str">
            <v xml:space="preserve">Tarifas                                          </v>
          </cell>
          <cell r="F693">
            <v>-161246381.24000001</v>
          </cell>
          <cell r="G693">
            <v>0</v>
          </cell>
          <cell r="H693">
            <v>11408022.630000001</v>
          </cell>
          <cell r="I693">
            <v>-172654403.87</v>
          </cell>
        </row>
        <row r="694">
          <cell r="A694" t="str">
            <v>3.1.1.01.01</v>
          </cell>
          <cell r="B694" t="str">
            <v>A</v>
          </cell>
          <cell r="C694">
            <v>3</v>
          </cell>
          <cell r="D694">
            <v>764</v>
          </cell>
          <cell r="E694" t="str">
            <v xml:space="preserve">Tarifa I                                         </v>
          </cell>
          <cell r="F694">
            <v>-52875570.439999998</v>
          </cell>
          <cell r="G694">
            <v>0</v>
          </cell>
          <cell r="H694">
            <v>3893430.53</v>
          </cell>
          <cell r="I694">
            <v>-56769000.969999999</v>
          </cell>
        </row>
        <row r="695">
          <cell r="A695" t="str">
            <v>3.1.1.01.02</v>
          </cell>
          <cell r="B695" t="str">
            <v>A</v>
          </cell>
          <cell r="C695">
            <v>3</v>
          </cell>
          <cell r="D695">
            <v>765</v>
          </cell>
          <cell r="E695" t="str">
            <v xml:space="preserve">Tarifa II                                        </v>
          </cell>
          <cell r="F695">
            <v>-3250655.47</v>
          </cell>
          <cell r="G695">
            <v>0</v>
          </cell>
          <cell r="H695">
            <v>285913.92</v>
          </cell>
          <cell r="I695">
            <v>-3536569.39</v>
          </cell>
        </row>
        <row r="696">
          <cell r="A696" t="str">
            <v>3.1.1.01.03</v>
          </cell>
          <cell r="B696" t="str">
            <v>A</v>
          </cell>
          <cell r="C696">
            <v>3</v>
          </cell>
          <cell r="D696">
            <v>766</v>
          </cell>
          <cell r="E696" t="str">
            <v xml:space="preserve">Tarifa III                                       </v>
          </cell>
          <cell r="F696">
            <v>-74887000.290000007</v>
          </cell>
          <cell r="G696">
            <v>0</v>
          </cell>
          <cell r="H696">
            <v>5473389.7000000002</v>
          </cell>
          <cell r="I696">
            <v>-80360389.989999995</v>
          </cell>
        </row>
        <row r="697">
          <cell r="A697" t="str">
            <v>3.1.1.01.05</v>
          </cell>
          <cell r="B697" t="str">
            <v>A</v>
          </cell>
          <cell r="C697">
            <v>3</v>
          </cell>
          <cell r="D697">
            <v>768</v>
          </cell>
          <cell r="E697" t="str">
            <v xml:space="preserve">Tarifa V                                         </v>
          </cell>
          <cell r="F697">
            <v>-1732300.01</v>
          </cell>
          <cell r="G697">
            <v>0</v>
          </cell>
          <cell r="H697">
            <v>6476.3</v>
          </cell>
          <cell r="I697">
            <v>-1738776.31</v>
          </cell>
        </row>
        <row r="698">
          <cell r="A698" t="str">
            <v>3.1.1.01.07</v>
          </cell>
          <cell r="B698" t="str">
            <v>A</v>
          </cell>
          <cell r="C698">
            <v>3</v>
          </cell>
          <cell r="D698">
            <v>770</v>
          </cell>
          <cell r="E698" t="str">
            <v xml:space="preserve">Tarifa VII                                       </v>
          </cell>
          <cell r="F698">
            <v>-2758948.91</v>
          </cell>
          <cell r="G698">
            <v>0</v>
          </cell>
          <cell r="H698">
            <v>230759.33</v>
          </cell>
          <cell r="I698">
            <v>-2989708.24</v>
          </cell>
        </row>
        <row r="699">
          <cell r="A699" t="str">
            <v>3.1.1.01.09</v>
          </cell>
          <cell r="B699" t="str">
            <v>A</v>
          </cell>
          <cell r="C699">
            <v>3</v>
          </cell>
          <cell r="D699">
            <v>772</v>
          </cell>
          <cell r="E699" t="str">
            <v xml:space="preserve">Tarifa VIII Abicagem                             </v>
          </cell>
          <cell r="F699">
            <v>-513096.06</v>
          </cell>
          <cell r="G699">
            <v>0</v>
          </cell>
          <cell r="H699">
            <v>41988.88</v>
          </cell>
          <cell r="I699">
            <v>-555084.93999999994</v>
          </cell>
        </row>
        <row r="700">
          <cell r="A700" t="str">
            <v>3.1.1.01.10</v>
          </cell>
          <cell r="B700" t="str">
            <v>A</v>
          </cell>
          <cell r="C700">
            <v>3</v>
          </cell>
          <cell r="D700">
            <v>773</v>
          </cell>
          <cell r="E700" t="str">
            <v xml:space="preserve">Tarifa IX                                        </v>
          </cell>
          <cell r="F700">
            <v>-25228810.059999999</v>
          </cell>
          <cell r="G700">
            <v>0</v>
          </cell>
          <cell r="H700">
            <v>1476063.97</v>
          </cell>
          <cell r="I700">
            <v>-26704874.030000001</v>
          </cell>
        </row>
        <row r="701">
          <cell r="A701" t="str">
            <v>3.1.1.02</v>
          </cell>
          <cell r="B701" t="str">
            <v>S</v>
          </cell>
          <cell r="C701">
            <v>3</v>
          </cell>
          <cell r="D701">
            <v>774</v>
          </cell>
          <cell r="E701" t="str">
            <v xml:space="preserve">Outras Receitas Operacionais                     </v>
          </cell>
          <cell r="F701">
            <v>-55930848.100000001</v>
          </cell>
          <cell r="G701">
            <v>0</v>
          </cell>
          <cell r="H701">
            <v>4630785.21</v>
          </cell>
          <cell r="I701">
            <v>-60561633.310000002</v>
          </cell>
        </row>
        <row r="702">
          <cell r="A702" t="str">
            <v>3.1.1.02.01</v>
          </cell>
          <cell r="B702" t="str">
            <v>A</v>
          </cell>
          <cell r="C702">
            <v>3</v>
          </cell>
          <cell r="D702">
            <v>775</v>
          </cell>
          <cell r="E702" t="str">
            <v xml:space="preserve">Arrendamento - Tarifa X                          </v>
          </cell>
          <cell r="F702">
            <v>-29668267.609999999</v>
          </cell>
          <cell r="G702">
            <v>0</v>
          </cell>
          <cell r="H702">
            <v>2726811.05</v>
          </cell>
          <cell r="I702">
            <v>-32395078.66</v>
          </cell>
        </row>
        <row r="703">
          <cell r="A703" t="str">
            <v>3.1.1.02.04</v>
          </cell>
          <cell r="B703" t="str">
            <v>A</v>
          </cell>
          <cell r="C703">
            <v>3</v>
          </cell>
          <cell r="D703">
            <v>778</v>
          </cell>
          <cell r="E703" t="str">
            <v xml:space="preserve">Receitas Eventuais                               </v>
          </cell>
          <cell r="F703">
            <v>-1956501.32</v>
          </cell>
          <cell r="G703">
            <v>0</v>
          </cell>
          <cell r="H703">
            <v>159.5</v>
          </cell>
          <cell r="I703">
            <v>-1956660.82</v>
          </cell>
        </row>
        <row r="704">
          <cell r="A704" t="str">
            <v>3.1.1.02.05</v>
          </cell>
          <cell r="B704" t="str">
            <v>A</v>
          </cell>
          <cell r="C704">
            <v>3</v>
          </cell>
          <cell r="D704">
            <v>1406</v>
          </cell>
          <cell r="E704" t="str">
            <v xml:space="preserve">Arrendamento TEGRAM - Op. Negócios               </v>
          </cell>
          <cell r="F704">
            <v>-5292075.3600000003</v>
          </cell>
          <cell r="G704">
            <v>0</v>
          </cell>
          <cell r="H704">
            <v>481097.76</v>
          </cell>
          <cell r="I704">
            <v>-5773173.1200000001</v>
          </cell>
        </row>
        <row r="705">
          <cell r="A705" t="str">
            <v>3.1.1.02.06</v>
          </cell>
          <cell r="B705" t="str">
            <v>A</v>
          </cell>
          <cell r="C705">
            <v>3</v>
          </cell>
          <cell r="D705">
            <v>1407</v>
          </cell>
          <cell r="E705" t="str">
            <v xml:space="preserve">Arrendamento TEGRAM - Downpayment                </v>
          </cell>
          <cell r="F705">
            <v>-282144.61</v>
          </cell>
          <cell r="G705">
            <v>0</v>
          </cell>
          <cell r="H705">
            <v>25649.51</v>
          </cell>
          <cell r="I705">
            <v>-307794.12</v>
          </cell>
        </row>
        <row r="706">
          <cell r="A706" t="str">
            <v>3.1.1.02.07</v>
          </cell>
          <cell r="B706" t="str">
            <v>A</v>
          </cell>
          <cell r="C706">
            <v>3</v>
          </cell>
          <cell r="D706">
            <v>1474</v>
          </cell>
          <cell r="E706" t="str">
            <v xml:space="preserve">Arrendamento - Outorga Variavel                  </v>
          </cell>
          <cell r="F706">
            <v>-18731859.199999999</v>
          </cell>
          <cell r="G706">
            <v>0</v>
          </cell>
          <cell r="H706">
            <v>1397067.39</v>
          </cell>
          <cell r="I706">
            <v>-20128926.59</v>
          </cell>
        </row>
        <row r="707">
          <cell r="A707" t="str">
            <v>3.1.2</v>
          </cell>
          <cell r="B707" t="str">
            <v>S</v>
          </cell>
          <cell r="C707">
            <v>3</v>
          </cell>
          <cell r="D707">
            <v>779</v>
          </cell>
          <cell r="E707" t="str">
            <v xml:space="preserve">(-) Deduções da Receita Bruta                    </v>
          </cell>
          <cell r="F707">
            <v>26889773.73</v>
          </cell>
          <cell r="G707">
            <v>1980187.75</v>
          </cell>
          <cell r="H707">
            <v>0</v>
          </cell>
          <cell r="I707">
            <v>28869961.48</v>
          </cell>
        </row>
        <row r="708">
          <cell r="A708" t="str">
            <v>3.1.2.01</v>
          </cell>
          <cell r="B708" t="str">
            <v>S</v>
          </cell>
          <cell r="C708">
            <v>3</v>
          </cell>
          <cell r="D708">
            <v>780</v>
          </cell>
          <cell r="E708" t="str">
            <v xml:space="preserve">Impostos s/ Faturamento                          </v>
          </cell>
          <cell r="F708">
            <v>26889773.73</v>
          </cell>
          <cell r="G708">
            <v>1980187.75</v>
          </cell>
          <cell r="H708">
            <v>0</v>
          </cell>
          <cell r="I708">
            <v>28869961.48</v>
          </cell>
        </row>
        <row r="709">
          <cell r="A709" t="str">
            <v>3.1.2.01.01</v>
          </cell>
          <cell r="B709" t="str">
            <v>A</v>
          </cell>
          <cell r="C709">
            <v>3</v>
          </cell>
          <cell r="D709">
            <v>781</v>
          </cell>
          <cell r="E709" t="str">
            <v xml:space="preserve">PIS/PASEP                                        </v>
          </cell>
          <cell r="F709">
            <v>3583424.29</v>
          </cell>
          <cell r="G709">
            <v>264640.33</v>
          </cell>
          <cell r="H709">
            <v>0</v>
          </cell>
          <cell r="I709">
            <v>3848064.62</v>
          </cell>
        </row>
        <row r="710">
          <cell r="A710" t="str">
            <v>3.1.2.01.02</v>
          </cell>
          <cell r="B710" t="str">
            <v>A</v>
          </cell>
          <cell r="C710">
            <v>3</v>
          </cell>
          <cell r="D710">
            <v>782</v>
          </cell>
          <cell r="E710" t="str">
            <v xml:space="preserve">COFINS                                           </v>
          </cell>
          <cell r="F710">
            <v>16505469.42</v>
          </cell>
          <cell r="G710">
            <v>1218949.3999999999</v>
          </cell>
          <cell r="H710">
            <v>0</v>
          </cell>
          <cell r="I710">
            <v>17724418.82</v>
          </cell>
        </row>
        <row r="711">
          <cell r="A711" t="str">
            <v>3.1.2.01.03</v>
          </cell>
          <cell r="B711" t="str">
            <v>A</v>
          </cell>
          <cell r="C711">
            <v>3</v>
          </cell>
          <cell r="D711">
            <v>783</v>
          </cell>
          <cell r="E711" t="str">
            <v xml:space="preserve">ISS                                              </v>
          </cell>
          <cell r="F711">
            <v>6800880.0199999996</v>
          </cell>
          <cell r="G711">
            <v>496598.02</v>
          </cell>
          <cell r="H711">
            <v>0</v>
          </cell>
          <cell r="I711">
            <v>7297478.04</v>
          </cell>
        </row>
        <row r="712">
          <cell r="A712" t="str">
            <v>3.2</v>
          </cell>
          <cell r="B712" t="str">
            <v>S</v>
          </cell>
          <cell r="C712">
            <v>3</v>
          </cell>
          <cell r="D712">
            <v>787</v>
          </cell>
          <cell r="E712" t="str">
            <v xml:space="preserve">Custos e Despesas                                </v>
          </cell>
          <cell r="F712">
            <v>129485787.38</v>
          </cell>
          <cell r="G712">
            <v>14427255.630000001</v>
          </cell>
          <cell r="H712">
            <v>1354671.96</v>
          </cell>
          <cell r="I712">
            <v>142558371.05000001</v>
          </cell>
        </row>
        <row r="713">
          <cell r="A713" t="str">
            <v>3.2.1</v>
          </cell>
          <cell r="B713" t="str">
            <v>S</v>
          </cell>
          <cell r="C713">
            <v>3</v>
          </cell>
          <cell r="D713">
            <v>788</v>
          </cell>
          <cell r="E713" t="str">
            <v xml:space="preserve">Custos Operacionais                              </v>
          </cell>
          <cell r="F713">
            <v>48932200.189999998</v>
          </cell>
          <cell r="G713">
            <v>5499600.4199999999</v>
          </cell>
          <cell r="H713">
            <v>379411.29</v>
          </cell>
          <cell r="I713">
            <v>54052389.32</v>
          </cell>
        </row>
        <row r="714">
          <cell r="A714" t="str">
            <v>3.2.1.01</v>
          </cell>
          <cell r="B714" t="str">
            <v>S</v>
          </cell>
          <cell r="C714">
            <v>3</v>
          </cell>
          <cell r="D714">
            <v>789</v>
          </cell>
          <cell r="E714" t="str">
            <v xml:space="preserve">Custos com Pessoal                               </v>
          </cell>
          <cell r="F714">
            <v>19258231.649999999</v>
          </cell>
          <cell r="G714">
            <v>1856650.03</v>
          </cell>
          <cell r="H714">
            <v>255530.37</v>
          </cell>
          <cell r="I714">
            <v>20859351.309999999</v>
          </cell>
        </row>
        <row r="715">
          <cell r="A715" t="str">
            <v>3.2.1.01.01</v>
          </cell>
          <cell r="B715" t="str">
            <v>S</v>
          </cell>
          <cell r="C715">
            <v>3</v>
          </cell>
          <cell r="D715">
            <v>790</v>
          </cell>
          <cell r="E715" t="str">
            <v xml:space="preserve">Custos com Remuner. e Vantagens                  </v>
          </cell>
          <cell r="F715">
            <v>9726296.6899999995</v>
          </cell>
          <cell r="G715">
            <v>931289.49</v>
          </cell>
          <cell r="H715">
            <v>31281.88</v>
          </cell>
          <cell r="I715">
            <v>10626304.300000001</v>
          </cell>
        </row>
        <row r="716">
          <cell r="A716" t="str">
            <v>3.2.1.01.01.0001</v>
          </cell>
          <cell r="B716" t="str">
            <v>A</v>
          </cell>
          <cell r="C716">
            <v>3</v>
          </cell>
          <cell r="D716">
            <v>791</v>
          </cell>
          <cell r="E716" t="str">
            <v xml:space="preserve">Salários                                         </v>
          </cell>
          <cell r="F716">
            <v>5045644.4000000004</v>
          </cell>
          <cell r="G716">
            <v>449419.88</v>
          </cell>
          <cell r="H716">
            <v>0</v>
          </cell>
          <cell r="I716">
            <v>5495064.2800000003</v>
          </cell>
        </row>
        <row r="717">
          <cell r="A717" t="str">
            <v>3.2.1.01.01.0002</v>
          </cell>
          <cell r="B717" t="str">
            <v>A</v>
          </cell>
          <cell r="C717">
            <v>3</v>
          </cell>
          <cell r="D717">
            <v>792</v>
          </cell>
          <cell r="E717" t="str">
            <v xml:space="preserve">Férias                                           </v>
          </cell>
          <cell r="F717">
            <v>1098306.24</v>
          </cell>
          <cell r="G717">
            <v>98317.34</v>
          </cell>
          <cell r="H717">
            <v>0</v>
          </cell>
          <cell r="I717">
            <v>1196623.58</v>
          </cell>
        </row>
        <row r="718">
          <cell r="A718" t="str">
            <v>3.2.1.01.01.0003</v>
          </cell>
          <cell r="B718" t="str">
            <v>A</v>
          </cell>
          <cell r="C718">
            <v>3</v>
          </cell>
          <cell r="D718">
            <v>793</v>
          </cell>
          <cell r="E718" t="str">
            <v xml:space="preserve">13º Salários                                     </v>
          </cell>
          <cell r="F718">
            <v>742449.82</v>
          </cell>
          <cell r="G718">
            <v>69318.77</v>
          </cell>
          <cell r="H718">
            <v>0</v>
          </cell>
          <cell r="I718">
            <v>811768.59</v>
          </cell>
        </row>
        <row r="719">
          <cell r="A719" t="str">
            <v>3.2.1.01.01.0004</v>
          </cell>
          <cell r="B719" t="str">
            <v>A</v>
          </cell>
          <cell r="C719">
            <v>3</v>
          </cell>
          <cell r="D719">
            <v>794</v>
          </cell>
          <cell r="E719" t="str">
            <v xml:space="preserve">Diárias - Negócios                               </v>
          </cell>
          <cell r="F719">
            <v>67760.320000000007</v>
          </cell>
          <cell r="G719">
            <v>0</v>
          </cell>
          <cell r="H719">
            <v>0</v>
          </cell>
          <cell r="I719">
            <v>67760.320000000007</v>
          </cell>
        </row>
        <row r="720">
          <cell r="A720" t="str">
            <v>3.2.1.01.01.0005</v>
          </cell>
          <cell r="B720" t="str">
            <v>A</v>
          </cell>
          <cell r="C720">
            <v>3</v>
          </cell>
          <cell r="D720">
            <v>795</v>
          </cell>
          <cell r="E720" t="str">
            <v xml:space="preserve">Adicional tempo de Serviços                      </v>
          </cell>
          <cell r="F720">
            <v>173969.94</v>
          </cell>
          <cell r="G720">
            <v>15145.31</v>
          </cell>
          <cell r="H720">
            <v>0</v>
          </cell>
          <cell r="I720">
            <v>189115.25</v>
          </cell>
        </row>
        <row r="721">
          <cell r="A721" t="str">
            <v>3.2.1.01.01.0006</v>
          </cell>
          <cell r="B721" t="str">
            <v>A</v>
          </cell>
          <cell r="C721">
            <v>3</v>
          </cell>
          <cell r="D721">
            <v>796</v>
          </cell>
          <cell r="E721" t="str">
            <v xml:space="preserve">Adicional de Risco                               </v>
          </cell>
          <cell r="F721">
            <v>2028672.18</v>
          </cell>
          <cell r="G721">
            <v>180897.68</v>
          </cell>
          <cell r="H721">
            <v>0</v>
          </cell>
          <cell r="I721">
            <v>2209569.86</v>
          </cell>
        </row>
        <row r="722">
          <cell r="A722" t="str">
            <v>3.2.1.01.01.0007</v>
          </cell>
          <cell r="B722" t="str">
            <v>A</v>
          </cell>
          <cell r="C722">
            <v>3</v>
          </cell>
          <cell r="D722">
            <v>797</v>
          </cell>
          <cell r="E722" t="str">
            <v xml:space="preserve">Grat. Serviços Extraordinarios                   </v>
          </cell>
          <cell r="F722">
            <v>143749.66</v>
          </cell>
          <cell r="G722">
            <v>12862.85</v>
          </cell>
          <cell r="H722">
            <v>0</v>
          </cell>
          <cell r="I722">
            <v>156612.51</v>
          </cell>
        </row>
        <row r="723">
          <cell r="A723" t="str">
            <v>3.2.1.01.01.0009</v>
          </cell>
          <cell r="B723" t="str">
            <v>A</v>
          </cell>
          <cell r="C723">
            <v>3</v>
          </cell>
          <cell r="D723">
            <v>799</v>
          </cell>
          <cell r="E723" t="str">
            <v xml:space="preserve">Abono Pecuniário                                 </v>
          </cell>
          <cell r="F723">
            <v>236950.61</v>
          </cell>
          <cell r="G723">
            <v>29902.85</v>
          </cell>
          <cell r="H723">
            <v>0</v>
          </cell>
          <cell r="I723">
            <v>266853.46000000002</v>
          </cell>
        </row>
        <row r="724">
          <cell r="A724" t="str">
            <v>3.2.1.01.01.0010</v>
          </cell>
          <cell r="B724" t="str">
            <v>A</v>
          </cell>
          <cell r="C724">
            <v>3</v>
          </cell>
          <cell r="D724">
            <v>800</v>
          </cell>
          <cell r="E724" t="str">
            <v xml:space="preserve">Adicional Noturno                                </v>
          </cell>
          <cell r="F724">
            <v>244092.78</v>
          </cell>
          <cell r="G724">
            <v>31574.14</v>
          </cell>
          <cell r="H724">
            <v>0</v>
          </cell>
          <cell r="I724">
            <v>275666.92</v>
          </cell>
        </row>
        <row r="725">
          <cell r="A725" t="str">
            <v>3.2.1.01.01.0011</v>
          </cell>
          <cell r="B725" t="str">
            <v>A</v>
          </cell>
          <cell r="C725">
            <v>3</v>
          </cell>
          <cell r="D725">
            <v>801</v>
          </cell>
          <cell r="E725" t="str">
            <v xml:space="preserve">Função Grat. Incorporada                         </v>
          </cell>
          <cell r="F725">
            <v>52826.31</v>
          </cell>
          <cell r="G725">
            <v>5152.92</v>
          </cell>
          <cell r="H725">
            <v>0</v>
          </cell>
          <cell r="I725">
            <v>57979.23</v>
          </cell>
        </row>
        <row r="726">
          <cell r="A726" t="str">
            <v>3.2.1.01.01.0012</v>
          </cell>
          <cell r="B726" t="str">
            <v>A</v>
          </cell>
          <cell r="C726">
            <v>3</v>
          </cell>
          <cell r="D726">
            <v>802</v>
          </cell>
          <cell r="E726" t="str">
            <v xml:space="preserve">Hora Extra                                       </v>
          </cell>
          <cell r="F726">
            <v>20275.98</v>
          </cell>
          <cell r="G726">
            <v>29303.8</v>
          </cell>
          <cell r="H726">
            <v>0</v>
          </cell>
          <cell r="I726">
            <v>49579.78</v>
          </cell>
        </row>
        <row r="727">
          <cell r="A727" t="str">
            <v>3.2.1.01.01.0014</v>
          </cell>
          <cell r="B727" t="str">
            <v>A</v>
          </cell>
          <cell r="C727">
            <v>3</v>
          </cell>
          <cell r="D727">
            <v>1128</v>
          </cell>
          <cell r="E727" t="str">
            <v xml:space="preserve">Diárias - Treinamento                            </v>
          </cell>
          <cell r="F727">
            <v>29652.21</v>
          </cell>
          <cell r="G727">
            <v>0</v>
          </cell>
          <cell r="H727">
            <v>0</v>
          </cell>
          <cell r="I727">
            <v>29652.21</v>
          </cell>
        </row>
        <row r="728">
          <cell r="A728" t="str">
            <v>3.2.1.01.01.0015</v>
          </cell>
          <cell r="B728" t="str">
            <v>A</v>
          </cell>
          <cell r="C728">
            <v>3</v>
          </cell>
          <cell r="D728">
            <v>1285</v>
          </cell>
          <cell r="E728" t="str">
            <v xml:space="preserve">Auxílio Dependente Especial                      </v>
          </cell>
          <cell r="F728">
            <v>48254</v>
          </cell>
          <cell r="G728">
            <v>3816</v>
          </cell>
          <cell r="H728">
            <v>0</v>
          </cell>
          <cell r="I728">
            <v>52070</v>
          </cell>
        </row>
        <row r="729">
          <cell r="A729" t="str">
            <v>3.2.1.01.01.0016</v>
          </cell>
          <cell r="B729" t="str">
            <v>A</v>
          </cell>
          <cell r="C729">
            <v>3</v>
          </cell>
          <cell r="D729">
            <v>1719</v>
          </cell>
          <cell r="E729" t="str">
            <v xml:space="preserve">Auxílio Creche/Escola                            </v>
          </cell>
          <cell r="F729">
            <v>60446.32</v>
          </cell>
          <cell r="G729">
            <v>5577.95</v>
          </cell>
          <cell r="H729">
            <v>0</v>
          </cell>
          <cell r="I729">
            <v>66024.27</v>
          </cell>
        </row>
        <row r="730">
          <cell r="A730" t="str">
            <v>3.2.1.01.01.0017</v>
          </cell>
          <cell r="B730" t="str">
            <v>A</v>
          </cell>
          <cell r="C730">
            <v>3</v>
          </cell>
          <cell r="D730">
            <v>2334</v>
          </cell>
          <cell r="E730" t="str">
            <v xml:space="preserve">Reversão Provisão Férias                         </v>
          </cell>
          <cell r="F730">
            <v>-242721.46</v>
          </cell>
          <cell r="G730">
            <v>0</v>
          </cell>
          <cell r="H730">
            <v>29902.85</v>
          </cell>
          <cell r="I730">
            <v>-272624.31</v>
          </cell>
        </row>
        <row r="731">
          <cell r="A731" t="str">
            <v>3.2.1.01.01.0018</v>
          </cell>
          <cell r="B731" t="str">
            <v>A</v>
          </cell>
          <cell r="C731">
            <v>3</v>
          </cell>
          <cell r="D731">
            <v>2587</v>
          </cell>
          <cell r="E731" t="str">
            <v xml:space="preserve">Reversão Provisão 13º Salário                    </v>
          </cell>
          <cell r="F731">
            <v>-2334.38</v>
          </cell>
          <cell r="G731">
            <v>0</v>
          </cell>
          <cell r="H731">
            <v>0</v>
          </cell>
          <cell r="I731">
            <v>-2334.38</v>
          </cell>
        </row>
        <row r="732">
          <cell r="A732" t="str">
            <v>3.2.1.01.01.0019</v>
          </cell>
          <cell r="B732" t="str">
            <v>A</v>
          </cell>
          <cell r="C732">
            <v>3</v>
          </cell>
          <cell r="D732">
            <v>2690</v>
          </cell>
          <cell r="E732" t="str">
            <v xml:space="preserve">Faltas/Atrasos/Saídas Antecipadas                </v>
          </cell>
          <cell r="F732">
            <v>-18767.05</v>
          </cell>
          <cell r="G732">
            <v>0</v>
          </cell>
          <cell r="H732">
            <v>993.28</v>
          </cell>
          <cell r="I732">
            <v>-19760.330000000002</v>
          </cell>
        </row>
        <row r="733">
          <cell r="A733" t="str">
            <v>3.2.1.01.01.0020</v>
          </cell>
          <cell r="B733" t="str">
            <v>A</v>
          </cell>
          <cell r="C733">
            <v>3</v>
          </cell>
          <cell r="D733">
            <v>2693</v>
          </cell>
          <cell r="E733" t="str">
            <v xml:space="preserve">Excedente Banco de Horas Negativo                </v>
          </cell>
          <cell r="F733">
            <v>-2931.19</v>
          </cell>
          <cell r="G733">
            <v>0</v>
          </cell>
          <cell r="H733">
            <v>385.75</v>
          </cell>
          <cell r="I733">
            <v>-3316.94</v>
          </cell>
        </row>
        <row r="734">
          <cell r="A734" t="str">
            <v>3.2.1.01.02</v>
          </cell>
          <cell r="B734" t="str">
            <v>S</v>
          </cell>
          <cell r="C734">
            <v>3</v>
          </cell>
          <cell r="D734">
            <v>803</v>
          </cell>
          <cell r="E734" t="str">
            <v xml:space="preserve">Custos com Remun. e Vant. da Diretoria           </v>
          </cell>
          <cell r="F734">
            <v>689199.06</v>
          </cell>
          <cell r="G734">
            <v>57673.54</v>
          </cell>
          <cell r="H734">
            <v>0</v>
          </cell>
          <cell r="I734">
            <v>746872.6</v>
          </cell>
        </row>
        <row r="735">
          <cell r="A735" t="str">
            <v>3.2.1.01.02.0001</v>
          </cell>
          <cell r="B735" t="str">
            <v>A</v>
          </cell>
          <cell r="C735">
            <v>3</v>
          </cell>
          <cell r="D735">
            <v>804</v>
          </cell>
          <cell r="E735" t="str">
            <v xml:space="preserve">Salários - Diretoria                             </v>
          </cell>
          <cell r="F735">
            <v>461881.58</v>
          </cell>
          <cell r="G735">
            <v>41195.39</v>
          </cell>
          <cell r="H735">
            <v>0</v>
          </cell>
          <cell r="I735">
            <v>503076.97</v>
          </cell>
        </row>
        <row r="736">
          <cell r="A736" t="str">
            <v>3.2.1.01.02.0003</v>
          </cell>
          <cell r="B736" t="str">
            <v>A</v>
          </cell>
          <cell r="C736">
            <v>3</v>
          </cell>
          <cell r="D736">
            <v>806</v>
          </cell>
          <cell r="E736" t="str">
            <v xml:space="preserve">Adicional de Risco - Diretoria                   </v>
          </cell>
          <cell r="F736">
            <v>184752.58</v>
          </cell>
          <cell r="G736">
            <v>16478.150000000001</v>
          </cell>
          <cell r="H736">
            <v>0</v>
          </cell>
          <cell r="I736">
            <v>201230.73</v>
          </cell>
        </row>
        <row r="737">
          <cell r="A737" t="str">
            <v>3.2.1.01.02.0005</v>
          </cell>
          <cell r="B737" t="str">
            <v>A</v>
          </cell>
          <cell r="C737">
            <v>3</v>
          </cell>
          <cell r="D737">
            <v>1381</v>
          </cell>
          <cell r="E737" t="str">
            <v xml:space="preserve">Diárias Diretoria - Negócios                     </v>
          </cell>
          <cell r="F737">
            <v>31186.15</v>
          </cell>
          <cell r="G737">
            <v>0</v>
          </cell>
          <cell r="H737">
            <v>0</v>
          </cell>
          <cell r="I737">
            <v>31186.15</v>
          </cell>
        </row>
        <row r="738">
          <cell r="A738" t="str">
            <v>3.2.1.01.02.0006</v>
          </cell>
          <cell r="B738" t="str">
            <v>A</v>
          </cell>
          <cell r="C738">
            <v>3</v>
          </cell>
          <cell r="D738">
            <v>1382</v>
          </cell>
          <cell r="E738" t="str">
            <v xml:space="preserve">Diárias Diretoria - Treinamento                  </v>
          </cell>
          <cell r="F738">
            <v>13064.49</v>
          </cell>
          <cell r="G738">
            <v>0</v>
          </cell>
          <cell r="H738">
            <v>0</v>
          </cell>
          <cell r="I738">
            <v>13064.49</v>
          </cell>
        </row>
        <row r="739">
          <cell r="A739" t="str">
            <v>3.2.1.01.02.0008</v>
          </cell>
          <cell r="B739" t="str">
            <v>A</v>
          </cell>
          <cell r="C739">
            <v>3</v>
          </cell>
          <cell r="D739">
            <v>2273</v>
          </cell>
          <cell r="E739" t="str">
            <v xml:space="preserve">Devoluções de Diárias Diretoria                  </v>
          </cell>
          <cell r="F739">
            <v>-1685.74</v>
          </cell>
          <cell r="G739">
            <v>0</v>
          </cell>
          <cell r="H739">
            <v>0</v>
          </cell>
          <cell r="I739">
            <v>-1685.74</v>
          </cell>
        </row>
        <row r="740">
          <cell r="A740" t="str">
            <v>3.2.1.01.03</v>
          </cell>
          <cell r="B740" t="str">
            <v>S</v>
          </cell>
          <cell r="C740">
            <v>3</v>
          </cell>
          <cell r="D740">
            <v>808</v>
          </cell>
          <cell r="E740" t="str">
            <v xml:space="preserve">Custos com Encargos                              </v>
          </cell>
          <cell r="F740">
            <v>3449392.69</v>
          </cell>
          <cell r="G740">
            <v>328647.31</v>
          </cell>
          <cell r="H740">
            <v>10226.780000000001</v>
          </cell>
          <cell r="I740">
            <v>3767813.22</v>
          </cell>
        </row>
        <row r="741">
          <cell r="A741" t="str">
            <v>3.2.1.01.03.0001</v>
          </cell>
          <cell r="B741" t="str">
            <v>A</v>
          </cell>
          <cell r="C741">
            <v>3</v>
          </cell>
          <cell r="D741">
            <v>809</v>
          </cell>
          <cell r="E741" t="str">
            <v xml:space="preserve">INSS                                             </v>
          </cell>
          <cell r="F741">
            <v>2687656.04</v>
          </cell>
          <cell r="G741">
            <v>248451.1</v>
          </cell>
          <cell r="H741">
            <v>0</v>
          </cell>
          <cell r="I741">
            <v>2936107.14</v>
          </cell>
        </row>
        <row r="742">
          <cell r="A742" t="str">
            <v>3.2.1.01.03.0002</v>
          </cell>
          <cell r="B742" t="str">
            <v>A</v>
          </cell>
          <cell r="C742">
            <v>3</v>
          </cell>
          <cell r="D742">
            <v>810</v>
          </cell>
          <cell r="E742" t="str">
            <v xml:space="preserve">FGTS                                             </v>
          </cell>
          <cell r="F742">
            <v>820599.53</v>
          </cell>
          <cell r="G742">
            <v>75862.7</v>
          </cell>
          <cell r="H742">
            <v>0</v>
          </cell>
          <cell r="I742">
            <v>896462.23</v>
          </cell>
        </row>
        <row r="743">
          <cell r="A743" t="str">
            <v>3.2.1.01.03.0003</v>
          </cell>
          <cell r="B743" t="str">
            <v>A</v>
          </cell>
          <cell r="C743">
            <v>3</v>
          </cell>
          <cell r="D743">
            <v>811</v>
          </cell>
          <cell r="E743" t="str">
            <v xml:space="preserve">Portus Previdência Privada                       </v>
          </cell>
          <cell r="F743">
            <v>49011.21</v>
          </cell>
          <cell r="G743">
            <v>4333.51</v>
          </cell>
          <cell r="H743">
            <v>0</v>
          </cell>
          <cell r="I743">
            <v>53344.72</v>
          </cell>
        </row>
        <row r="744">
          <cell r="A744" t="str">
            <v>3.2.1.01.03.0007</v>
          </cell>
          <cell r="B744" t="str">
            <v>A</v>
          </cell>
          <cell r="C744">
            <v>3</v>
          </cell>
          <cell r="D744">
            <v>2697</v>
          </cell>
          <cell r="E744" t="str">
            <v xml:space="preserve">Reversão INSS s/ Provisões de Férias             </v>
          </cell>
          <cell r="F744">
            <v>-83912.73</v>
          </cell>
          <cell r="G744">
            <v>0</v>
          </cell>
          <cell r="H744">
            <v>7834.55</v>
          </cell>
          <cell r="I744">
            <v>-91747.28</v>
          </cell>
        </row>
        <row r="745">
          <cell r="A745" t="str">
            <v>3.2.1.01.03.0008</v>
          </cell>
          <cell r="B745" t="str">
            <v>A</v>
          </cell>
          <cell r="C745">
            <v>3</v>
          </cell>
          <cell r="D745">
            <v>2698</v>
          </cell>
          <cell r="E745" t="str">
            <v xml:space="preserve">Reversão FGTS s/ Provisões de Férias             </v>
          </cell>
          <cell r="F745">
            <v>-21498.16</v>
          </cell>
          <cell r="G745">
            <v>0</v>
          </cell>
          <cell r="H745">
            <v>2392.23</v>
          </cell>
          <cell r="I745">
            <v>-23890.39</v>
          </cell>
        </row>
        <row r="746">
          <cell r="A746" t="str">
            <v>3.2.1.01.03.0009</v>
          </cell>
          <cell r="B746" t="str">
            <v>A</v>
          </cell>
          <cell r="C746">
            <v>3</v>
          </cell>
          <cell r="D746">
            <v>2699</v>
          </cell>
          <cell r="E746" t="str">
            <v xml:space="preserve">Reversão Portus s/ Provisões de Férias           </v>
          </cell>
          <cell r="F746">
            <v>-2458.96</v>
          </cell>
          <cell r="G746">
            <v>0</v>
          </cell>
          <cell r="H746">
            <v>0</v>
          </cell>
          <cell r="I746">
            <v>-2458.96</v>
          </cell>
        </row>
        <row r="747">
          <cell r="A747" t="str">
            <v>3.2.1.01.03.0012</v>
          </cell>
          <cell r="B747" t="str">
            <v>A</v>
          </cell>
          <cell r="C747">
            <v>3</v>
          </cell>
          <cell r="D747">
            <v>2719</v>
          </cell>
          <cell r="E747" t="str">
            <v xml:space="preserve">Reversão Portus s/ Provisões de 13º Sal          </v>
          </cell>
          <cell r="F747">
            <v>-4.24</v>
          </cell>
          <cell r="G747">
            <v>0</v>
          </cell>
          <cell r="H747">
            <v>0</v>
          </cell>
          <cell r="I747">
            <v>-4.24</v>
          </cell>
        </row>
        <row r="748">
          <cell r="A748" t="str">
            <v>3.2.1.01.04</v>
          </cell>
          <cell r="B748" t="str">
            <v>S</v>
          </cell>
          <cell r="C748">
            <v>3</v>
          </cell>
          <cell r="D748">
            <v>813</v>
          </cell>
          <cell r="E748" t="str">
            <v xml:space="preserve">Custos com Verbas Rescisórias                    </v>
          </cell>
          <cell r="F748">
            <v>8451.25</v>
          </cell>
          <cell r="G748">
            <v>0</v>
          </cell>
          <cell r="H748">
            <v>0</v>
          </cell>
          <cell r="I748">
            <v>8451.25</v>
          </cell>
        </row>
        <row r="749">
          <cell r="A749" t="str">
            <v>3.2.1.01.04.0001</v>
          </cell>
          <cell r="B749" t="str">
            <v>A</v>
          </cell>
          <cell r="C749">
            <v>3</v>
          </cell>
          <cell r="D749">
            <v>814</v>
          </cell>
          <cell r="E749" t="str">
            <v xml:space="preserve">Salários                                         </v>
          </cell>
          <cell r="F749">
            <v>8451.25</v>
          </cell>
          <cell r="G749">
            <v>0</v>
          </cell>
          <cell r="H749">
            <v>0</v>
          </cell>
          <cell r="I749">
            <v>8451.25</v>
          </cell>
        </row>
        <row r="750">
          <cell r="A750" t="str">
            <v>3.2.1.01.05</v>
          </cell>
          <cell r="B750" t="str">
            <v>S</v>
          </cell>
          <cell r="C750">
            <v>3</v>
          </cell>
          <cell r="D750">
            <v>817</v>
          </cell>
          <cell r="E750" t="str">
            <v xml:space="preserve">Custos com Outros Benefícios                     </v>
          </cell>
          <cell r="F750">
            <v>3888601.39</v>
          </cell>
          <cell r="G750">
            <v>365742.94</v>
          </cell>
          <cell r="H750">
            <v>0</v>
          </cell>
          <cell r="I750">
            <v>4254344.33</v>
          </cell>
        </row>
        <row r="751">
          <cell r="A751" t="str">
            <v>3.2.1.01.05.0002</v>
          </cell>
          <cell r="B751" t="str">
            <v>A</v>
          </cell>
          <cell r="C751">
            <v>3</v>
          </cell>
          <cell r="D751">
            <v>819</v>
          </cell>
          <cell r="E751" t="str">
            <v xml:space="preserve">Vale Refeição                                    </v>
          </cell>
          <cell r="F751">
            <v>1591878.26</v>
          </cell>
          <cell r="G751">
            <v>147242.84</v>
          </cell>
          <cell r="H751">
            <v>0</v>
          </cell>
          <cell r="I751">
            <v>1739121.1</v>
          </cell>
        </row>
        <row r="752">
          <cell r="A752" t="str">
            <v>3.2.1.01.05.0003</v>
          </cell>
          <cell r="B752" t="str">
            <v>A</v>
          </cell>
          <cell r="C752">
            <v>3</v>
          </cell>
          <cell r="D752">
            <v>820</v>
          </cell>
          <cell r="E752" t="str">
            <v xml:space="preserve">Plano de Saúde                                   </v>
          </cell>
          <cell r="F752">
            <v>1514368.86</v>
          </cell>
          <cell r="G752">
            <v>150310.39999999999</v>
          </cell>
          <cell r="H752">
            <v>0</v>
          </cell>
          <cell r="I752">
            <v>1664679.26</v>
          </cell>
        </row>
        <row r="753">
          <cell r="A753" t="str">
            <v>3.2.1.01.05.0004</v>
          </cell>
          <cell r="B753" t="str">
            <v>A</v>
          </cell>
          <cell r="C753">
            <v>3</v>
          </cell>
          <cell r="D753">
            <v>821</v>
          </cell>
          <cell r="E753" t="str">
            <v xml:space="preserve">Medicamentos                                     </v>
          </cell>
          <cell r="F753">
            <v>285814.45</v>
          </cell>
          <cell r="G753">
            <v>30952.69</v>
          </cell>
          <cell r="H753">
            <v>0</v>
          </cell>
          <cell r="I753">
            <v>316767.14</v>
          </cell>
        </row>
        <row r="754">
          <cell r="A754" t="str">
            <v>3.2.1.01.05.0005</v>
          </cell>
          <cell r="B754" t="str">
            <v>A</v>
          </cell>
          <cell r="C754">
            <v>3</v>
          </cell>
          <cell r="D754">
            <v>822</v>
          </cell>
          <cell r="E754" t="str">
            <v xml:space="preserve">Serv. Odontológicos - P F                        </v>
          </cell>
          <cell r="F754">
            <v>88695.44</v>
          </cell>
          <cell r="G754">
            <v>6405.4</v>
          </cell>
          <cell r="H754">
            <v>0</v>
          </cell>
          <cell r="I754">
            <v>95100.84</v>
          </cell>
        </row>
        <row r="755">
          <cell r="A755" t="str">
            <v>3.2.1.01.05.0006</v>
          </cell>
          <cell r="B755" t="str">
            <v>A</v>
          </cell>
          <cell r="C755">
            <v>3</v>
          </cell>
          <cell r="D755">
            <v>823</v>
          </cell>
          <cell r="E755" t="str">
            <v xml:space="preserve">Produtos Óticos                                  </v>
          </cell>
          <cell r="F755">
            <v>61894.8</v>
          </cell>
          <cell r="G755">
            <v>7776.8</v>
          </cell>
          <cell r="H755">
            <v>0</v>
          </cell>
          <cell r="I755">
            <v>69671.600000000006</v>
          </cell>
        </row>
        <row r="756">
          <cell r="A756" t="str">
            <v>3.2.1.01.05.0007</v>
          </cell>
          <cell r="B756" t="str">
            <v>A</v>
          </cell>
          <cell r="C756">
            <v>3</v>
          </cell>
          <cell r="D756">
            <v>824</v>
          </cell>
          <cell r="E756" t="str">
            <v xml:space="preserve">Graduação e Especializ. de Empreg.               </v>
          </cell>
          <cell r="F756">
            <v>70352.7</v>
          </cell>
          <cell r="G756">
            <v>4743.58</v>
          </cell>
          <cell r="H756">
            <v>0</v>
          </cell>
          <cell r="I756">
            <v>75096.28</v>
          </cell>
        </row>
        <row r="757">
          <cell r="A757" t="str">
            <v>3.2.1.01.05.0008</v>
          </cell>
          <cell r="B757" t="str">
            <v>A</v>
          </cell>
          <cell r="C757">
            <v>3</v>
          </cell>
          <cell r="D757">
            <v>825</v>
          </cell>
          <cell r="E757" t="str">
            <v xml:space="preserve">Serv. Odontológicos - P J                        </v>
          </cell>
          <cell r="F757">
            <v>156116.32</v>
          </cell>
          <cell r="G757">
            <v>10392.15</v>
          </cell>
          <cell r="H757">
            <v>0</v>
          </cell>
          <cell r="I757">
            <v>166508.47</v>
          </cell>
        </row>
        <row r="758">
          <cell r="A758" t="str">
            <v>3.2.1.01.05.0009</v>
          </cell>
          <cell r="B758" t="str">
            <v>A</v>
          </cell>
          <cell r="C758">
            <v>3</v>
          </cell>
          <cell r="D758">
            <v>1228</v>
          </cell>
          <cell r="E758" t="str">
            <v xml:space="preserve">Seguro de Vida                                   </v>
          </cell>
          <cell r="F758">
            <v>56938.53</v>
          </cell>
          <cell r="G758">
            <v>5119.08</v>
          </cell>
          <cell r="H758">
            <v>0</v>
          </cell>
          <cell r="I758">
            <v>62057.61</v>
          </cell>
        </row>
        <row r="759">
          <cell r="A759" t="str">
            <v>3.2.1.01.05.0010</v>
          </cell>
          <cell r="B759" t="str">
            <v>A</v>
          </cell>
          <cell r="C759">
            <v>3</v>
          </cell>
          <cell r="D759">
            <v>856</v>
          </cell>
          <cell r="E759" t="str">
            <v xml:space="preserve">Treinamento                                      </v>
          </cell>
          <cell r="F759">
            <v>62542.03</v>
          </cell>
          <cell r="G759">
            <v>2800</v>
          </cell>
          <cell r="H759">
            <v>0</v>
          </cell>
          <cell r="I759">
            <v>65342.03</v>
          </cell>
        </row>
        <row r="760">
          <cell r="A760" t="str">
            <v>3.2.1.01.06</v>
          </cell>
          <cell r="B760" t="str">
            <v>S</v>
          </cell>
          <cell r="C760">
            <v>3</v>
          </cell>
          <cell r="D760">
            <v>826</v>
          </cell>
          <cell r="E760" t="str">
            <v xml:space="preserve">Reembolso de empregados                          </v>
          </cell>
          <cell r="F760">
            <v>-359832.14</v>
          </cell>
          <cell r="G760">
            <v>0</v>
          </cell>
          <cell r="H760">
            <v>33154</v>
          </cell>
          <cell r="I760">
            <v>-392986.14</v>
          </cell>
        </row>
        <row r="761">
          <cell r="A761" t="str">
            <v>3.2.1.01.06.0001</v>
          </cell>
          <cell r="B761" t="str">
            <v>A</v>
          </cell>
          <cell r="C761">
            <v>3</v>
          </cell>
          <cell r="D761">
            <v>827</v>
          </cell>
          <cell r="E761" t="str">
            <v xml:space="preserve">Vale Transporte                                  </v>
          </cell>
          <cell r="F761">
            <v>-292.95</v>
          </cell>
          <cell r="G761">
            <v>0</v>
          </cell>
          <cell r="H761">
            <v>0</v>
          </cell>
          <cell r="I761">
            <v>-292.95</v>
          </cell>
        </row>
        <row r="762">
          <cell r="A762" t="str">
            <v>3.2.1.01.06.0002</v>
          </cell>
          <cell r="B762" t="str">
            <v>A</v>
          </cell>
          <cell r="C762">
            <v>3</v>
          </cell>
          <cell r="D762">
            <v>828</v>
          </cell>
          <cell r="E762" t="str">
            <v xml:space="preserve">Vale Refeição                                    </v>
          </cell>
          <cell r="F762">
            <v>-37239.42</v>
          </cell>
          <cell r="G762">
            <v>0</v>
          </cell>
          <cell r="H762">
            <v>3195</v>
          </cell>
          <cell r="I762">
            <v>-40434.42</v>
          </cell>
        </row>
        <row r="763">
          <cell r="A763" t="str">
            <v>3.2.1.01.06.0003</v>
          </cell>
          <cell r="B763" t="str">
            <v>A</v>
          </cell>
          <cell r="C763">
            <v>3</v>
          </cell>
          <cell r="D763">
            <v>829</v>
          </cell>
          <cell r="E763" t="str">
            <v xml:space="preserve">Plano de Saúde                                   </v>
          </cell>
          <cell r="F763">
            <v>-226155.22</v>
          </cell>
          <cell r="G763">
            <v>0</v>
          </cell>
          <cell r="H763">
            <v>21204.53</v>
          </cell>
          <cell r="I763">
            <v>-247359.75</v>
          </cell>
        </row>
        <row r="764">
          <cell r="A764" t="str">
            <v>3.2.1.01.06.0004</v>
          </cell>
          <cell r="B764" t="str">
            <v>A</v>
          </cell>
          <cell r="C764">
            <v>3</v>
          </cell>
          <cell r="D764">
            <v>830</v>
          </cell>
          <cell r="E764" t="str">
            <v xml:space="preserve">Medicamentos                                     </v>
          </cell>
          <cell r="F764">
            <v>-61138.41</v>
          </cell>
          <cell r="G764">
            <v>0</v>
          </cell>
          <cell r="H764">
            <v>6471.61</v>
          </cell>
          <cell r="I764">
            <v>-67610.02</v>
          </cell>
        </row>
        <row r="765">
          <cell r="A765" t="str">
            <v>3.2.1.01.06.0007</v>
          </cell>
          <cell r="B765" t="str">
            <v>A</v>
          </cell>
          <cell r="C765">
            <v>3</v>
          </cell>
          <cell r="D765">
            <v>833</v>
          </cell>
          <cell r="E765" t="str">
            <v xml:space="preserve">Assistencia medica Odontologica                  </v>
          </cell>
          <cell r="F765">
            <v>-34325.760000000002</v>
          </cell>
          <cell r="G765">
            <v>0</v>
          </cell>
          <cell r="H765">
            <v>2282.86</v>
          </cell>
          <cell r="I765">
            <v>-36608.620000000003</v>
          </cell>
        </row>
        <row r="766">
          <cell r="A766" t="str">
            <v>3.2.1.01.06.0008</v>
          </cell>
          <cell r="B766" t="str">
            <v>A</v>
          </cell>
          <cell r="C766">
            <v>3</v>
          </cell>
          <cell r="D766">
            <v>2268</v>
          </cell>
          <cell r="E766" t="str">
            <v xml:space="preserve">Devoluções de Diárias                            </v>
          </cell>
          <cell r="F766">
            <v>-680.38</v>
          </cell>
          <cell r="G766">
            <v>0</v>
          </cell>
          <cell r="H766">
            <v>0</v>
          </cell>
          <cell r="I766">
            <v>-680.38</v>
          </cell>
        </row>
        <row r="767">
          <cell r="A767" t="str">
            <v>3.2.1.01.07</v>
          </cell>
          <cell r="B767" t="str">
            <v>S</v>
          </cell>
          <cell r="C767">
            <v>3</v>
          </cell>
          <cell r="D767">
            <v>2389</v>
          </cell>
          <cell r="E767" t="str">
            <v xml:space="preserve">Participações no Resultado                       </v>
          </cell>
          <cell r="F767">
            <v>1856122.71</v>
          </cell>
          <cell r="G767">
            <v>173296.75</v>
          </cell>
          <cell r="H767">
            <v>180867.71</v>
          </cell>
          <cell r="I767">
            <v>1848551.75</v>
          </cell>
        </row>
        <row r="768">
          <cell r="A768" t="str">
            <v>3.2.1.01.07.0001</v>
          </cell>
          <cell r="B768" t="str">
            <v>A</v>
          </cell>
          <cell r="C768">
            <v>3</v>
          </cell>
          <cell r="D768">
            <v>2390</v>
          </cell>
          <cell r="E768" t="str">
            <v xml:space="preserve">PPR Operacional                                  </v>
          </cell>
          <cell r="F768">
            <v>1856122.71</v>
          </cell>
          <cell r="G768">
            <v>173296.75</v>
          </cell>
          <cell r="H768">
            <v>0</v>
          </cell>
          <cell r="I768">
            <v>2029419.46</v>
          </cell>
        </row>
        <row r="769">
          <cell r="A769" t="str">
            <v>3.2.1.01.07.0002</v>
          </cell>
          <cell r="B769" t="str">
            <v>A</v>
          </cell>
          <cell r="C769">
            <v>3</v>
          </cell>
          <cell r="D769">
            <v>2617</v>
          </cell>
          <cell r="E769" t="str">
            <v xml:space="preserve">Reversão Provisão PPR Operacional                </v>
          </cell>
          <cell r="F769">
            <v>0</v>
          </cell>
          <cell r="G769">
            <v>0</v>
          </cell>
          <cell r="H769">
            <v>180867.71</v>
          </cell>
          <cell r="I769">
            <v>-180867.71</v>
          </cell>
        </row>
        <row r="770">
          <cell r="A770" t="str">
            <v>3.2.1.02</v>
          </cell>
          <cell r="B770" t="str">
            <v>S</v>
          </cell>
          <cell r="C770">
            <v>3</v>
          </cell>
          <cell r="D770">
            <v>834</v>
          </cell>
          <cell r="E770" t="str">
            <v xml:space="preserve">Custos com Infra-estrutura Portuária             </v>
          </cell>
          <cell r="F770">
            <v>4589836.71</v>
          </cell>
          <cell r="G770">
            <v>777810.74</v>
          </cell>
          <cell r="H770">
            <v>0</v>
          </cell>
          <cell r="I770">
            <v>5367647.45</v>
          </cell>
        </row>
        <row r="771">
          <cell r="A771" t="str">
            <v>3.2.1.02.01</v>
          </cell>
          <cell r="B771" t="str">
            <v>A</v>
          </cell>
          <cell r="C771">
            <v>3</v>
          </cell>
          <cell r="D771">
            <v>835</v>
          </cell>
          <cell r="E771" t="str">
            <v xml:space="preserve">Dragagem dos Canais                              </v>
          </cell>
          <cell r="F771">
            <v>88030.14</v>
          </cell>
          <cell r="G771">
            <v>171039.04</v>
          </cell>
          <cell r="H771">
            <v>0</v>
          </cell>
          <cell r="I771">
            <v>259069.18</v>
          </cell>
        </row>
        <row r="772">
          <cell r="A772" t="str">
            <v>3.2.1.02.02</v>
          </cell>
          <cell r="B772" t="str">
            <v>A</v>
          </cell>
          <cell r="C772">
            <v>3</v>
          </cell>
          <cell r="D772">
            <v>836</v>
          </cell>
          <cell r="E772" t="str">
            <v xml:space="preserve">Manutenção e Reparos Engenharia                  </v>
          </cell>
          <cell r="F772">
            <v>2658450.7799999998</v>
          </cell>
          <cell r="G772">
            <v>226996.93</v>
          </cell>
          <cell r="H772">
            <v>0</v>
          </cell>
          <cell r="I772">
            <v>2885447.71</v>
          </cell>
        </row>
        <row r="773">
          <cell r="A773" t="str">
            <v>3.2.1.02.03</v>
          </cell>
          <cell r="B773" t="str">
            <v>A</v>
          </cell>
          <cell r="C773">
            <v>3</v>
          </cell>
          <cell r="D773">
            <v>837</v>
          </cell>
          <cell r="E773" t="str">
            <v xml:space="preserve">Serviços Espec. de Engenharia                    </v>
          </cell>
          <cell r="F773">
            <v>181555.43</v>
          </cell>
          <cell r="G773">
            <v>0</v>
          </cell>
          <cell r="H773">
            <v>0</v>
          </cell>
          <cell r="I773">
            <v>181555.43</v>
          </cell>
        </row>
        <row r="774">
          <cell r="A774" t="str">
            <v>3.2.1.02.04</v>
          </cell>
          <cell r="B774" t="str">
            <v>A</v>
          </cell>
          <cell r="C774">
            <v>3</v>
          </cell>
          <cell r="D774">
            <v>838</v>
          </cell>
          <cell r="E774" t="str">
            <v xml:space="preserve">Levantamentos, Estudos e Projetos                </v>
          </cell>
          <cell r="F774">
            <v>611941.56000000006</v>
          </cell>
          <cell r="G774">
            <v>335829.3</v>
          </cell>
          <cell r="H774">
            <v>0</v>
          </cell>
          <cell r="I774">
            <v>947770.86</v>
          </cell>
        </row>
        <row r="775">
          <cell r="A775" t="str">
            <v>3.2.1.02.07</v>
          </cell>
          <cell r="B775" t="str">
            <v>A</v>
          </cell>
          <cell r="C775">
            <v>3</v>
          </cell>
          <cell r="D775">
            <v>841</v>
          </cell>
          <cell r="E775" t="str">
            <v xml:space="preserve">Outros Serviços Especializados                   </v>
          </cell>
          <cell r="F775">
            <v>269297.13</v>
          </cell>
          <cell r="G775">
            <v>18512.43</v>
          </cell>
          <cell r="H775">
            <v>0</v>
          </cell>
          <cell r="I775">
            <v>287809.56</v>
          </cell>
        </row>
        <row r="776">
          <cell r="A776" t="str">
            <v>3.2.1.02.10</v>
          </cell>
          <cell r="B776" t="str">
            <v>A</v>
          </cell>
          <cell r="C776">
            <v>3</v>
          </cell>
          <cell r="D776">
            <v>870</v>
          </cell>
          <cell r="E776" t="str">
            <v xml:space="preserve">Sinalização                                      </v>
          </cell>
          <cell r="F776">
            <v>780561.67</v>
          </cell>
          <cell r="G776">
            <v>25433.040000000001</v>
          </cell>
          <cell r="H776">
            <v>0</v>
          </cell>
          <cell r="I776">
            <v>805994.71</v>
          </cell>
        </row>
        <row r="777">
          <cell r="A777" t="str">
            <v>3.2.1.03</v>
          </cell>
          <cell r="B777" t="str">
            <v>S</v>
          </cell>
          <cell r="C777">
            <v>3</v>
          </cell>
          <cell r="D777">
            <v>844</v>
          </cell>
          <cell r="E777" t="str">
            <v xml:space="preserve">Custos Gerais                                    </v>
          </cell>
          <cell r="F777">
            <v>20837622.010000002</v>
          </cell>
          <cell r="G777">
            <v>2423141.6800000002</v>
          </cell>
          <cell r="H777">
            <v>123872.09</v>
          </cell>
          <cell r="I777">
            <v>23136891.600000001</v>
          </cell>
        </row>
        <row r="778">
          <cell r="A778" t="str">
            <v>3.2.1.03.03</v>
          </cell>
          <cell r="B778" t="str">
            <v>A</v>
          </cell>
          <cell r="C778">
            <v>3</v>
          </cell>
          <cell r="D778">
            <v>847</v>
          </cell>
          <cell r="E778" t="str">
            <v xml:space="preserve">Remuneração a Estag. e Bolsistas                 </v>
          </cell>
          <cell r="F778">
            <v>277985.87</v>
          </cell>
          <cell r="G778">
            <v>36434.04</v>
          </cell>
          <cell r="H778">
            <v>0</v>
          </cell>
          <cell r="I778">
            <v>314419.90999999997</v>
          </cell>
        </row>
        <row r="779">
          <cell r="A779" t="str">
            <v>3.2.1.03.05</v>
          </cell>
          <cell r="B779" t="str">
            <v>A</v>
          </cell>
          <cell r="C779">
            <v>3</v>
          </cell>
          <cell r="D779">
            <v>849</v>
          </cell>
          <cell r="E779" t="str">
            <v xml:space="preserve">Segurança e Vigilância                           </v>
          </cell>
          <cell r="F779">
            <v>376248.43</v>
          </cell>
          <cell r="G779">
            <v>30279.22</v>
          </cell>
          <cell r="H779">
            <v>0</v>
          </cell>
          <cell r="I779">
            <v>406527.65</v>
          </cell>
        </row>
        <row r="780">
          <cell r="A780" t="str">
            <v>3.2.1.03.06</v>
          </cell>
          <cell r="B780" t="str">
            <v>A</v>
          </cell>
          <cell r="C780">
            <v>3</v>
          </cell>
          <cell r="D780">
            <v>850</v>
          </cell>
          <cell r="E780" t="str">
            <v xml:space="preserve">Serviços Terceirizados - Manutenção              </v>
          </cell>
          <cell r="F780">
            <v>3865332.69</v>
          </cell>
          <cell r="G780">
            <v>764642.6</v>
          </cell>
          <cell r="H780">
            <v>123872.09</v>
          </cell>
          <cell r="I780">
            <v>4506103.2</v>
          </cell>
        </row>
        <row r="781">
          <cell r="A781" t="str">
            <v>3.2.1.03.07</v>
          </cell>
          <cell r="B781" t="str">
            <v>A</v>
          </cell>
          <cell r="C781">
            <v>3</v>
          </cell>
          <cell r="D781">
            <v>851</v>
          </cell>
          <cell r="E781" t="str">
            <v xml:space="preserve">Serviços Terceirizados - Limpeza                 </v>
          </cell>
          <cell r="F781">
            <v>5228813.7300000004</v>
          </cell>
          <cell r="G781">
            <v>415176.02</v>
          </cell>
          <cell r="H781">
            <v>0</v>
          </cell>
          <cell r="I781">
            <v>5643989.75</v>
          </cell>
        </row>
        <row r="782">
          <cell r="A782" t="str">
            <v>3.2.1.03.08</v>
          </cell>
          <cell r="B782" t="str">
            <v>A</v>
          </cell>
          <cell r="C782">
            <v>3</v>
          </cell>
          <cell r="D782">
            <v>852</v>
          </cell>
          <cell r="E782" t="str">
            <v xml:space="preserve">Passagens  aéreas                                </v>
          </cell>
          <cell r="F782">
            <v>96239.45</v>
          </cell>
          <cell r="G782">
            <v>15973.1</v>
          </cell>
          <cell r="H782">
            <v>0</v>
          </cell>
          <cell r="I782">
            <v>112212.55</v>
          </cell>
        </row>
        <row r="783">
          <cell r="A783" t="str">
            <v>3.2.1.03.09</v>
          </cell>
          <cell r="B783" t="str">
            <v>A</v>
          </cell>
          <cell r="C783">
            <v>3</v>
          </cell>
          <cell r="D783">
            <v>853</v>
          </cell>
          <cell r="E783" t="str">
            <v xml:space="preserve">Outros Serviços - PJ                             </v>
          </cell>
          <cell r="F783">
            <v>37920.58</v>
          </cell>
          <cell r="G783">
            <v>0</v>
          </cell>
          <cell r="H783">
            <v>0</v>
          </cell>
          <cell r="I783">
            <v>37920.58</v>
          </cell>
        </row>
        <row r="784">
          <cell r="A784" t="str">
            <v>3.2.1.03.11</v>
          </cell>
          <cell r="B784" t="str">
            <v>A</v>
          </cell>
          <cell r="C784">
            <v>3</v>
          </cell>
          <cell r="D784">
            <v>855</v>
          </cell>
          <cell r="E784" t="str">
            <v xml:space="preserve">Meio Ambiente                                    </v>
          </cell>
          <cell r="F784">
            <v>729616.51</v>
          </cell>
          <cell r="G784">
            <v>193770.93</v>
          </cell>
          <cell r="H784">
            <v>0</v>
          </cell>
          <cell r="I784">
            <v>923387.44</v>
          </cell>
        </row>
        <row r="785">
          <cell r="A785" t="str">
            <v>3.2.1.03.13</v>
          </cell>
          <cell r="B785" t="str">
            <v>A</v>
          </cell>
          <cell r="C785">
            <v>3</v>
          </cell>
          <cell r="D785">
            <v>857</v>
          </cell>
          <cell r="E785" t="str">
            <v xml:space="preserve">Locação de Bens Móveis                           </v>
          </cell>
          <cell r="F785">
            <v>330589.74</v>
          </cell>
          <cell r="G785">
            <v>86066.14</v>
          </cell>
          <cell r="H785">
            <v>0</v>
          </cell>
          <cell r="I785">
            <v>416655.88</v>
          </cell>
        </row>
        <row r="786">
          <cell r="A786" t="str">
            <v>3.2.1.03.18</v>
          </cell>
          <cell r="B786" t="str">
            <v>A</v>
          </cell>
          <cell r="C786">
            <v>3</v>
          </cell>
          <cell r="D786">
            <v>862</v>
          </cell>
          <cell r="E786" t="str">
            <v xml:space="preserve">Transporte e Locomoção                           </v>
          </cell>
          <cell r="F786">
            <v>347827.48</v>
          </cell>
          <cell r="G786">
            <v>31913.72</v>
          </cell>
          <cell r="H786">
            <v>0</v>
          </cell>
          <cell r="I786">
            <v>379741.2</v>
          </cell>
        </row>
        <row r="787">
          <cell r="A787" t="str">
            <v>3.2.1.03.19</v>
          </cell>
          <cell r="B787" t="str">
            <v>A</v>
          </cell>
          <cell r="C787">
            <v>3</v>
          </cell>
          <cell r="D787">
            <v>863</v>
          </cell>
          <cell r="E787" t="str">
            <v xml:space="preserve">Suporte e Manutençao de Sistemas                 </v>
          </cell>
          <cell r="F787">
            <v>831111.33</v>
          </cell>
          <cell r="G787">
            <v>74830.460000000006</v>
          </cell>
          <cell r="H787">
            <v>0</v>
          </cell>
          <cell r="I787">
            <v>905941.79</v>
          </cell>
        </row>
        <row r="788">
          <cell r="A788" t="str">
            <v>3.2.1.03.20</v>
          </cell>
          <cell r="B788" t="str">
            <v>A</v>
          </cell>
          <cell r="C788">
            <v>3</v>
          </cell>
          <cell r="D788">
            <v>864</v>
          </cell>
          <cell r="E788" t="str">
            <v xml:space="preserve">Assinatura de Publicações Técnicas               </v>
          </cell>
          <cell r="F788">
            <v>33000</v>
          </cell>
          <cell r="G788">
            <v>0</v>
          </cell>
          <cell r="H788">
            <v>0</v>
          </cell>
          <cell r="I788">
            <v>33000</v>
          </cell>
        </row>
        <row r="789">
          <cell r="A789" t="str">
            <v>3.2.1.03.23</v>
          </cell>
          <cell r="B789" t="str">
            <v>A</v>
          </cell>
          <cell r="C789">
            <v>3</v>
          </cell>
          <cell r="D789">
            <v>867</v>
          </cell>
          <cell r="E789" t="str">
            <v xml:space="preserve">Manutenção e Reparos em Geral                    </v>
          </cell>
          <cell r="F789">
            <v>407675.4</v>
          </cell>
          <cell r="G789">
            <v>57680.31</v>
          </cell>
          <cell r="H789">
            <v>0</v>
          </cell>
          <cell r="I789">
            <v>465355.71</v>
          </cell>
        </row>
        <row r="790">
          <cell r="A790" t="str">
            <v>3.2.1.03.27</v>
          </cell>
          <cell r="B790" t="str">
            <v>A</v>
          </cell>
          <cell r="C790">
            <v>3</v>
          </cell>
          <cell r="D790">
            <v>871</v>
          </cell>
          <cell r="E790" t="str">
            <v xml:space="preserve">Despesas Diversas                                </v>
          </cell>
          <cell r="F790">
            <v>1681.09</v>
          </cell>
          <cell r="G790">
            <v>200</v>
          </cell>
          <cell r="H790">
            <v>0</v>
          </cell>
          <cell r="I790">
            <v>1881.09</v>
          </cell>
        </row>
        <row r="791">
          <cell r="A791" t="str">
            <v>3.2.1.03.28</v>
          </cell>
          <cell r="B791" t="str">
            <v>A</v>
          </cell>
          <cell r="C791">
            <v>3</v>
          </cell>
          <cell r="D791">
            <v>1226</v>
          </cell>
          <cell r="E791" t="str">
            <v xml:space="preserve">Locação de Veiculos                              </v>
          </cell>
          <cell r="F791">
            <v>302819</v>
          </cell>
          <cell r="G791">
            <v>27529</v>
          </cell>
          <cell r="H791">
            <v>0</v>
          </cell>
          <cell r="I791">
            <v>330348</v>
          </cell>
        </row>
        <row r="792">
          <cell r="A792" t="str">
            <v>3.2.1.03.30</v>
          </cell>
          <cell r="B792" t="str">
            <v>A</v>
          </cell>
          <cell r="C792">
            <v>3</v>
          </cell>
          <cell r="D792">
            <v>1249</v>
          </cell>
          <cell r="E792" t="str">
            <v xml:space="preserve">Despesas c/ Fretes e Despachos                   </v>
          </cell>
          <cell r="F792">
            <v>1072.07</v>
          </cell>
          <cell r="G792">
            <v>0</v>
          </cell>
          <cell r="H792">
            <v>0</v>
          </cell>
          <cell r="I792">
            <v>1072.07</v>
          </cell>
        </row>
        <row r="793">
          <cell r="A793" t="str">
            <v>3.2.1.03.33</v>
          </cell>
          <cell r="B793" t="str">
            <v>A</v>
          </cell>
          <cell r="C793">
            <v>3</v>
          </cell>
          <cell r="D793">
            <v>1729</v>
          </cell>
          <cell r="E793" t="str">
            <v xml:space="preserve">Serviços de Medicina do Trabalho                 </v>
          </cell>
          <cell r="F793">
            <v>51003.08</v>
          </cell>
          <cell r="G793">
            <v>0</v>
          </cell>
          <cell r="H793">
            <v>0</v>
          </cell>
          <cell r="I793">
            <v>51003.08</v>
          </cell>
        </row>
        <row r="794">
          <cell r="A794" t="str">
            <v>3.2.1.03.34</v>
          </cell>
          <cell r="B794" t="str">
            <v>A</v>
          </cell>
          <cell r="C794">
            <v>3</v>
          </cell>
          <cell r="D794">
            <v>1965</v>
          </cell>
          <cell r="E794" t="str">
            <v xml:space="preserve">Serviços Terceirizados - Administrativo          </v>
          </cell>
          <cell r="F794">
            <v>2554773.21</v>
          </cell>
          <cell r="G794">
            <v>248033.04</v>
          </cell>
          <cell r="H794">
            <v>0</v>
          </cell>
          <cell r="I794">
            <v>2802806.25</v>
          </cell>
        </row>
        <row r="795">
          <cell r="A795" t="str">
            <v>3.2.1.03.35</v>
          </cell>
          <cell r="B795" t="str">
            <v>A</v>
          </cell>
          <cell r="C795">
            <v>3</v>
          </cell>
          <cell r="D795">
            <v>1966</v>
          </cell>
          <cell r="E795" t="str">
            <v xml:space="preserve">Serviços Terceirizados - Operacional             </v>
          </cell>
          <cell r="F795">
            <v>5363912.3499999996</v>
          </cell>
          <cell r="G795">
            <v>440613.1</v>
          </cell>
          <cell r="H795">
            <v>0</v>
          </cell>
          <cell r="I795">
            <v>5804525.4500000002</v>
          </cell>
        </row>
        <row r="796">
          <cell r="A796" t="str">
            <v>3.2.1.04</v>
          </cell>
          <cell r="B796" t="str">
            <v>S</v>
          </cell>
          <cell r="C796">
            <v>3</v>
          </cell>
          <cell r="D796">
            <v>872</v>
          </cell>
          <cell r="E796" t="str">
            <v xml:space="preserve">Custos com Materiais                             </v>
          </cell>
          <cell r="F796">
            <v>803236.59</v>
          </cell>
          <cell r="G796">
            <v>104406.73</v>
          </cell>
          <cell r="H796">
            <v>8.83</v>
          </cell>
          <cell r="I796">
            <v>907634.49</v>
          </cell>
        </row>
        <row r="797">
          <cell r="A797" t="str">
            <v>3.2.1.04.01</v>
          </cell>
          <cell r="B797" t="str">
            <v>A</v>
          </cell>
          <cell r="C797">
            <v>3</v>
          </cell>
          <cell r="D797">
            <v>873</v>
          </cell>
          <cell r="E797" t="str">
            <v xml:space="preserve">Combustiveis e Lubrificantes                     </v>
          </cell>
          <cell r="F797">
            <v>130998.56</v>
          </cell>
          <cell r="G797">
            <v>19738.54</v>
          </cell>
          <cell r="H797">
            <v>0</v>
          </cell>
          <cell r="I797">
            <v>150737.1</v>
          </cell>
        </row>
        <row r="798">
          <cell r="A798" t="str">
            <v>3.2.1.04.02</v>
          </cell>
          <cell r="B798" t="str">
            <v>A</v>
          </cell>
          <cell r="C798">
            <v>3</v>
          </cell>
          <cell r="D798">
            <v>874</v>
          </cell>
          <cell r="E798" t="str">
            <v xml:space="preserve">Material de Consumo                              </v>
          </cell>
          <cell r="F798">
            <v>25408.98</v>
          </cell>
          <cell r="G798">
            <v>2154.04</v>
          </cell>
          <cell r="H798">
            <v>0</v>
          </cell>
          <cell r="I798">
            <v>27563.02</v>
          </cell>
        </row>
        <row r="799">
          <cell r="A799" t="str">
            <v>3.2.1.04.05</v>
          </cell>
          <cell r="B799" t="str">
            <v>A</v>
          </cell>
          <cell r="C799">
            <v>3</v>
          </cell>
          <cell r="D799">
            <v>877</v>
          </cell>
          <cell r="E799" t="str">
            <v xml:space="preserve">Fardamento e EPI's                               </v>
          </cell>
          <cell r="F799">
            <v>26966.65</v>
          </cell>
          <cell r="G799">
            <v>460.74</v>
          </cell>
          <cell r="H799">
            <v>0</v>
          </cell>
          <cell r="I799">
            <v>27427.39</v>
          </cell>
        </row>
        <row r="800">
          <cell r="A800" t="str">
            <v>3.2.1.04.06</v>
          </cell>
          <cell r="B800" t="str">
            <v>A</v>
          </cell>
          <cell r="C800">
            <v>3</v>
          </cell>
          <cell r="D800">
            <v>1123</v>
          </cell>
          <cell r="E800" t="str">
            <v xml:space="preserve">Materiais Diversos                               </v>
          </cell>
          <cell r="F800">
            <v>96510.17</v>
          </cell>
          <cell r="G800">
            <v>23974.26</v>
          </cell>
          <cell r="H800">
            <v>0</v>
          </cell>
          <cell r="I800">
            <v>120484.43</v>
          </cell>
        </row>
        <row r="801">
          <cell r="A801" t="str">
            <v>3.2.1.04.07</v>
          </cell>
          <cell r="B801" t="str">
            <v>A</v>
          </cell>
          <cell r="C801">
            <v>3</v>
          </cell>
          <cell r="D801">
            <v>1971</v>
          </cell>
          <cell r="E801" t="str">
            <v xml:space="preserve">Material de Expediente                           </v>
          </cell>
          <cell r="F801">
            <v>8261.24</v>
          </cell>
          <cell r="G801">
            <v>822</v>
          </cell>
          <cell r="H801">
            <v>0</v>
          </cell>
          <cell r="I801">
            <v>9083.24</v>
          </cell>
        </row>
        <row r="802">
          <cell r="A802" t="str">
            <v>3.2.1.04.08</v>
          </cell>
          <cell r="B802" t="str">
            <v>A</v>
          </cell>
          <cell r="C802">
            <v>3</v>
          </cell>
          <cell r="D802">
            <v>1972</v>
          </cell>
          <cell r="E802" t="str">
            <v xml:space="preserve">Material de Manutenção                           </v>
          </cell>
          <cell r="F802">
            <v>515099.82</v>
          </cell>
          <cell r="G802">
            <v>57257.15</v>
          </cell>
          <cell r="H802">
            <v>0</v>
          </cell>
          <cell r="I802">
            <v>572356.97</v>
          </cell>
        </row>
        <row r="803">
          <cell r="A803" t="str">
            <v>3.2.1.04.09</v>
          </cell>
          <cell r="B803" t="str">
            <v>A</v>
          </cell>
          <cell r="C803">
            <v>3</v>
          </cell>
          <cell r="D803">
            <v>2793</v>
          </cell>
          <cell r="E803" t="str">
            <v xml:space="preserve">Reembolso Cartão-Proximidade                     </v>
          </cell>
          <cell r="F803">
            <v>-8.83</v>
          </cell>
          <cell r="G803">
            <v>0</v>
          </cell>
          <cell r="H803">
            <v>8.83</v>
          </cell>
          <cell r="I803">
            <v>-17.66</v>
          </cell>
        </row>
        <row r="804">
          <cell r="A804" t="str">
            <v>3.2.1.05</v>
          </cell>
          <cell r="B804" t="str">
            <v>S</v>
          </cell>
          <cell r="C804">
            <v>3</v>
          </cell>
          <cell r="D804">
            <v>878</v>
          </cell>
          <cell r="E804" t="str">
            <v xml:space="preserve">Custos com Serviços Essenciais                   </v>
          </cell>
          <cell r="F804">
            <v>2664730.15</v>
          </cell>
          <cell r="G804">
            <v>266729.78999999998</v>
          </cell>
          <cell r="H804">
            <v>0</v>
          </cell>
          <cell r="I804">
            <v>2931459.94</v>
          </cell>
        </row>
        <row r="805">
          <cell r="A805" t="str">
            <v>3.2.1.05.01</v>
          </cell>
          <cell r="B805" t="str">
            <v>A</v>
          </cell>
          <cell r="C805">
            <v>3</v>
          </cell>
          <cell r="D805">
            <v>879</v>
          </cell>
          <cell r="E805" t="str">
            <v xml:space="preserve">Energia Elétrica                                 </v>
          </cell>
          <cell r="F805">
            <v>1505664.2</v>
          </cell>
          <cell r="G805">
            <v>158198.39999999999</v>
          </cell>
          <cell r="H805">
            <v>0</v>
          </cell>
          <cell r="I805">
            <v>1663862.6</v>
          </cell>
        </row>
        <row r="806">
          <cell r="A806" t="str">
            <v>3.2.1.05.03</v>
          </cell>
          <cell r="B806" t="str">
            <v>A</v>
          </cell>
          <cell r="C806">
            <v>3</v>
          </cell>
          <cell r="D806">
            <v>881</v>
          </cell>
          <cell r="E806" t="str">
            <v xml:space="preserve">Comunicação (Telefone Móvel)                     </v>
          </cell>
          <cell r="F806">
            <v>84300.78</v>
          </cell>
          <cell r="G806">
            <v>7479.64</v>
          </cell>
          <cell r="H806">
            <v>0</v>
          </cell>
          <cell r="I806">
            <v>91780.42</v>
          </cell>
        </row>
        <row r="807">
          <cell r="A807" t="str">
            <v>3.2.1.05.04</v>
          </cell>
          <cell r="B807" t="str">
            <v>A</v>
          </cell>
          <cell r="C807">
            <v>3</v>
          </cell>
          <cell r="D807">
            <v>882</v>
          </cell>
          <cell r="E807" t="str">
            <v xml:space="preserve">Água e Esgoto                                    </v>
          </cell>
          <cell r="F807">
            <v>957829.54</v>
          </cell>
          <cell r="G807">
            <v>90832.1</v>
          </cell>
          <cell r="H807">
            <v>0</v>
          </cell>
          <cell r="I807">
            <v>1048661.6399999999</v>
          </cell>
        </row>
        <row r="808">
          <cell r="A808" t="str">
            <v>3.2.1.05.05</v>
          </cell>
          <cell r="B808" t="str">
            <v>A</v>
          </cell>
          <cell r="C808">
            <v>3</v>
          </cell>
          <cell r="D808">
            <v>1861</v>
          </cell>
          <cell r="E808" t="str">
            <v xml:space="preserve">Comunicação (Telefone Fixo)                      </v>
          </cell>
          <cell r="F808">
            <v>64301.62</v>
          </cell>
          <cell r="G808">
            <v>5537.2</v>
          </cell>
          <cell r="H808">
            <v>0</v>
          </cell>
          <cell r="I808">
            <v>69838.820000000007</v>
          </cell>
        </row>
        <row r="809">
          <cell r="A809" t="str">
            <v>3.2.1.05.06</v>
          </cell>
          <cell r="B809" t="str">
            <v>A</v>
          </cell>
          <cell r="C809">
            <v>3</v>
          </cell>
          <cell r="D809">
            <v>1863</v>
          </cell>
          <cell r="E809" t="str">
            <v xml:space="preserve">Comunicação (Internet)                           </v>
          </cell>
          <cell r="F809">
            <v>52634.01</v>
          </cell>
          <cell r="G809">
            <v>4682.45</v>
          </cell>
          <cell r="H809">
            <v>0</v>
          </cell>
          <cell r="I809">
            <v>57316.46</v>
          </cell>
        </row>
        <row r="810">
          <cell r="A810" t="str">
            <v>3.2.1.06</v>
          </cell>
          <cell r="B810" t="str">
            <v>S</v>
          </cell>
          <cell r="C810">
            <v>3</v>
          </cell>
          <cell r="D810">
            <v>1240</v>
          </cell>
          <cell r="E810" t="str">
            <v xml:space="preserve">Custos Ponta de Espera e Cujupe                  </v>
          </cell>
          <cell r="F810">
            <v>778543.08</v>
          </cell>
          <cell r="G810">
            <v>70861.45</v>
          </cell>
          <cell r="H810">
            <v>0</v>
          </cell>
          <cell r="I810">
            <v>849404.53</v>
          </cell>
        </row>
        <row r="811">
          <cell r="A811" t="str">
            <v>3.2.1.06.01</v>
          </cell>
          <cell r="B811" t="str">
            <v>A</v>
          </cell>
          <cell r="C811">
            <v>3</v>
          </cell>
          <cell r="D811">
            <v>1241</v>
          </cell>
          <cell r="E811" t="str">
            <v xml:space="preserve">Energia Elétrica                                 </v>
          </cell>
          <cell r="F811">
            <v>226450.44</v>
          </cell>
          <cell r="G811">
            <v>23576.7</v>
          </cell>
          <cell r="H811">
            <v>0</v>
          </cell>
          <cell r="I811">
            <v>250027.14</v>
          </cell>
        </row>
        <row r="812">
          <cell r="A812" t="str">
            <v>3.2.1.06.02</v>
          </cell>
          <cell r="B812" t="str">
            <v>A</v>
          </cell>
          <cell r="C812">
            <v>3</v>
          </cell>
          <cell r="D812">
            <v>1242</v>
          </cell>
          <cell r="E812" t="str">
            <v xml:space="preserve">Água e Esgoto                                    </v>
          </cell>
          <cell r="F812">
            <v>196507.35</v>
          </cell>
          <cell r="G812">
            <v>17192.189999999999</v>
          </cell>
          <cell r="H812">
            <v>0</v>
          </cell>
          <cell r="I812">
            <v>213699.54</v>
          </cell>
        </row>
        <row r="813">
          <cell r="A813" t="str">
            <v>3.2.1.06.09</v>
          </cell>
          <cell r="B813" t="str">
            <v>A</v>
          </cell>
          <cell r="C813">
            <v>3</v>
          </cell>
          <cell r="D813">
            <v>1263</v>
          </cell>
          <cell r="E813" t="str">
            <v xml:space="preserve">Refeição                                         </v>
          </cell>
          <cell r="F813">
            <v>355585.29</v>
          </cell>
          <cell r="G813">
            <v>30092.560000000001</v>
          </cell>
          <cell r="H813">
            <v>0</v>
          </cell>
          <cell r="I813">
            <v>385677.85</v>
          </cell>
        </row>
        <row r="814">
          <cell r="A814" t="str">
            <v>3.2.2</v>
          </cell>
          <cell r="B814" t="str">
            <v>S</v>
          </cell>
          <cell r="C814">
            <v>3</v>
          </cell>
          <cell r="D814">
            <v>883</v>
          </cell>
          <cell r="E814" t="str">
            <v xml:space="preserve">Despesas Administrativas                         </v>
          </cell>
          <cell r="F814">
            <v>55518441.579999998</v>
          </cell>
          <cell r="G814">
            <v>5395524.0499999998</v>
          </cell>
          <cell r="H814">
            <v>500201.89</v>
          </cell>
          <cell r="I814">
            <v>60413763.740000002</v>
          </cell>
        </row>
        <row r="815">
          <cell r="A815" t="str">
            <v>3.2.2.01</v>
          </cell>
          <cell r="B815" t="str">
            <v>S</v>
          </cell>
          <cell r="C815">
            <v>3</v>
          </cell>
          <cell r="D815">
            <v>884</v>
          </cell>
          <cell r="E815" t="str">
            <v xml:space="preserve">Despesas com Pessoal                             </v>
          </cell>
          <cell r="F815">
            <v>36274833.25</v>
          </cell>
          <cell r="G815">
            <v>3608995.17</v>
          </cell>
          <cell r="H815">
            <v>500201.89</v>
          </cell>
          <cell r="I815">
            <v>39383626.530000001</v>
          </cell>
        </row>
        <row r="816">
          <cell r="A816" t="str">
            <v>3.2.2.01.01</v>
          </cell>
          <cell r="B816" t="str">
            <v>S</v>
          </cell>
          <cell r="C816">
            <v>3</v>
          </cell>
          <cell r="D816">
            <v>885</v>
          </cell>
          <cell r="E816" t="str">
            <v xml:space="preserve">Remunerações e Vantagens                         </v>
          </cell>
          <cell r="F816">
            <v>19627601.98</v>
          </cell>
          <cell r="G816">
            <v>1951580.17</v>
          </cell>
          <cell r="H816">
            <v>33107.15</v>
          </cell>
          <cell r="I816">
            <v>21546075</v>
          </cell>
        </row>
        <row r="817">
          <cell r="A817" t="str">
            <v>3.2.2.01.01.0001</v>
          </cell>
          <cell r="B817" t="str">
            <v>A</v>
          </cell>
          <cell r="C817">
            <v>3</v>
          </cell>
          <cell r="D817">
            <v>886</v>
          </cell>
          <cell r="E817" t="str">
            <v xml:space="preserve">Salários                                         </v>
          </cell>
          <cell r="F817">
            <v>10073574.949999999</v>
          </cell>
          <cell r="G817">
            <v>923126.51</v>
          </cell>
          <cell r="H817">
            <v>0</v>
          </cell>
          <cell r="I817">
            <v>10996701.460000001</v>
          </cell>
        </row>
        <row r="818">
          <cell r="A818" t="str">
            <v>3.2.2.01.01.0002</v>
          </cell>
          <cell r="B818" t="str">
            <v>A</v>
          </cell>
          <cell r="C818">
            <v>3</v>
          </cell>
          <cell r="D818">
            <v>887</v>
          </cell>
          <cell r="E818" t="str">
            <v xml:space="preserve">Férias                                           </v>
          </cell>
          <cell r="F818">
            <v>2264319.44</v>
          </cell>
          <cell r="G818">
            <v>193846.65</v>
          </cell>
          <cell r="H818">
            <v>0</v>
          </cell>
          <cell r="I818">
            <v>2458166.09</v>
          </cell>
        </row>
        <row r="819">
          <cell r="A819" t="str">
            <v>3.2.2.01.01.0003</v>
          </cell>
          <cell r="B819" t="str">
            <v>A</v>
          </cell>
          <cell r="C819">
            <v>3</v>
          </cell>
          <cell r="D819">
            <v>888</v>
          </cell>
          <cell r="E819" t="str">
            <v xml:space="preserve">13º Salários                                     </v>
          </cell>
          <cell r="F819">
            <v>1514250.38</v>
          </cell>
          <cell r="G819">
            <v>147183.95000000001</v>
          </cell>
          <cell r="H819">
            <v>0</v>
          </cell>
          <cell r="I819">
            <v>1661434.33</v>
          </cell>
        </row>
        <row r="820">
          <cell r="A820" t="str">
            <v>3.2.2.01.01.0004</v>
          </cell>
          <cell r="B820" t="str">
            <v>A</v>
          </cell>
          <cell r="C820">
            <v>3</v>
          </cell>
          <cell r="D820">
            <v>889</v>
          </cell>
          <cell r="E820" t="str">
            <v xml:space="preserve">Diárias - Negócios                               </v>
          </cell>
          <cell r="F820">
            <v>128388.71</v>
          </cell>
          <cell r="G820">
            <v>1704.15</v>
          </cell>
          <cell r="H820">
            <v>0</v>
          </cell>
          <cell r="I820">
            <v>130092.86</v>
          </cell>
        </row>
        <row r="821">
          <cell r="A821" t="str">
            <v>3.2.2.01.01.0005</v>
          </cell>
          <cell r="B821" t="str">
            <v>A</v>
          </cell>
          <cell r="C821">
            <v>3</v>
          </cell>
          <cell r="D821">
            <v>890</v>
          </cell>
          <cell r="E821" t="str">
            <v xml:space="preserve">Adicional tempo de servico                       </v>
          </cell>
          <cell r="F821">
            <v>186919.17</v>
          </cell>
          <cell r="G821">
            <v>16055.89</v>
          </cell>
          <cell r="H821">
            <v>0</v>
          </cell>
          <cell r="I821">
            <v>202975.06</v>
          </cell>
        </row>
        <row r="822">
          <cell r="A822" t="str">
            <v>3.2.2.01.01.0007</v>
          </cell>
          <cell r="B822" t="str">
            <v>A</v>
          </cell>
          <cell r="C822">
            <v>3</v>
          </cell>
          <cell r="D822">
            <v>892</v>
          </cell>
          <cell r="E822" t="str">
            <v xml:space="preserve">Adicional risco                                  </v>
          </cell>
          <cell r="F822">
            <v>4052140.44</v>
          </cell>
          <cell r="G822">
            <v>368563.89</v>
          </cell>
          <cell r="H822">
            <v>0</v>
          </cell>
          <cell r="I822">
            <v>4420704.33</v>
          </cell>
        </row>
        <row r="823">
          <cell r="A823" t="str">
            <v>3.2.2.01.01.0008</v>
          </cell>
          <cell r="B823" t="str">
            <v>A</v>
          </cell>
          <cell r="C823">
            <v>3</v>
          </cell>
          <cell r="D823">
            <v>893</v>
          </cell>
          <cell r="E823" t="str">
            <v xml:space="preserve">Grat. servicos extraordinarios                   </v>
          </cell>
          <cell r="F823">
            <v>745151.55</v>
          </cell>
          <cell r="G823">
            <v>66619.42</v>
          </cell>
          <cell r="H823">
            <v>0</v>
          </cell>
          <cell r="I823">
            <v>811770.97</v>
          </cell>
        </row>
        <row r="824">
          <cell r="A824" t="str">
            <v>3.2.2.01.01.0009</v>
          </cell>
          <cell r="B824" t="str">
            <v>A</v>
          </cell>
          <cell r="C824">
            <v>3</v>
          </cell>
          <cell r="D824">
            <v>894</v>
          </cell>
          <cell r="E824" t="str">
            <v xml:space="preserve">Funcao Grat. incorporada                         </v>
          </cell>
          <cell r="F824">
            <v>135056.64000000001</v>
          </cell>
          <cell r="G824">
            <v>13690.34</v>
          </cell>
          <cell r="H824">
            <v>0</v>
          </cell>
          <cell r="I824">
            <v>148746.98000000001</v>
          </cell>
        </row>
        <row r="825">
          <cell r="A825" t="str">
            <v>3.2.2.01.01.0010</v>
          </cell>
          <cell r="B825" t="str">
            <v>A</v>
          </cell>
          <cell r="C825">
            <v>3</v>
          </cell>
          <cell r="D825">
            <v>895</v>
          </cell>
          <cell r="E825" t="str">
            <v xml:space="preserve">abono pecuniario                                 </v>
          </cell>
          <cell r="F825">
            <v>410033.04</v>
          </cell>
          <cell r="G825">
            <v>20099.7</v>
          </cell>
          <cell r="H825">
            <v>0</v>
          </cell>
          <cell r="I825">
            <v>430132.74</v>
          </cell>
        </row>
        <row r="826">
          <cell r="A826" t="str">
            <v>3.2.2.01.01.0011</v>
          </cell>
          <cell r="B826" t="str">
            <v>A</v>
          </cell>
          <cell r="C826">
            <v>3</v>
          </cell>
          <cell r="D826">
            <v>896</v>
          </cell>
          <cell r="E826" t="str">
            <v xml:space="preserve">Adicional Noturno                                </v>
          </cell>
          <cell r="F826">
            <v>285147.53000000003</v>
          </cell>
          <cell r="G826">
            <v>61750.2</v>
          </cell>
          <cell r="H826">
            <v>0</v>
          </cell>
          <cell r="I826">
            <v>346897.73</v>
          </cell>
        </row>
        <row r="827">
          <cell r="A827" t="str">
            <v>3.2.2.01.01.0012</v>
          </cell>
          <cell r="B827" t="str">
            <v>A</v>
          </cell>
          <cell r="C827">
            <v>3</v>
          </cell>
          <cell r="D827">
            <v>897</v>
          </cell>
          <cell r="E827" t="str">
            <v xml:space="preserve">Hora Extra                                       </v>
          </cell>
          <cell r="F827">
            <v>57369.47</v>
          </cell>
          <cell r="G827">
            <v>123725.75</v>
          </cell>
          <cell r="H827">
            <v>0</v>
          </cell>
          <cell r="I827">
            <v>181095.22</v>
          </cell>
        </row>
        <row r="828">
          <cell r="A828" t="str">
            <v>3.2.2.01.01.0014</v>
          </cell>
          <cell r="B828" t="str">
            <v>A</v>
          </cell>
          <cell r="C828">
            <v>3</v>
          </cell>
          <cell r="D828">
            <v>1129</v>
          </cell>
          <cell r="E828" t="str">
            <v xml:space="preserve">Diárias - Treinamento                            </v>
          </cell>
          <cell r="F828">
            <v>68506.83</v>
          </cell>
          <cell r="G828">
            <v>2044.98</v>
          </cell>
          <cell r="H828">
            <v>0</v>
          </cell>
          <cell r="I828">
            <v>70551.81</v>
          </cell>
        </row>
        <row r="829">
          <cell r="A829" t="str">
            <v>3.2.2.01.01.0015</v>
          </cell>
          <cell r="B829" t="str">
            <v>A</v>
          </cell>
          <cell r="C829">
            <v>3</v>
          </cell>
          <cell r="D829">
            <v>1286</v>
          </cell>
          <cell r="E829" t="str">
            <v xml:space="preserve">Auxílio Dependente Especial                      </v>
          </cell>
          <cell r="F829">
            <v>44518</v>
          </cell>
          <cell r="G829">
            <v>4770</v>
          </cell>
          <cell r="H829">
            <v>0</v>
          </cell>
          <cell r="I829">
            <v>49288</v>
          </cell>
        </row>
        <row r="830">
          <cell r="A830" t="str">
            <v>3.2.2.01.01.0016</v>
          </cell>
          <cell r="B830" t="str">
            <v>A</v>
          </cell>
          <cell r="C830">
            <v>3</v>
          </cell>
          <cell r="D830">
            <v>1720</v>
          </cell>
          <cell r="E830" t="str">
            <v xml:space="preserve">Auxílio Creche/Escola                            </v>
          </cell>
          <cell r="F830">
            <v>103320.44</v>
          </cell>
          <cell r="G830">
            <v>8398.74</v>
          </cell>
          <cell r="H830">
            <v>0</v>
          </cell>
          <cell r="I830">
            <v>111719.18</v>
          </cell>
        </row>
        <row r="831">
          <cell r="A831" t="str">
            <v>3.2.2.01.01.0017</v>
          </cell>
          <cell r="B831" t="str">
            <v>A</v>
          </cell>
          <cell r="C831">
            <v>3</v>
          </cell>
          <cell r="D831">
            <v>2335</v>
          </cell>
          <cell r="E831" t="str">
            <v xml:space="preserve">Reversão Provisão Férias                         </v>
          </cell>
          <cell r="F831">
            <v>-410703.22</v>
          </cell>
          <cell r="G831">
            <v>0</v>
          </cell>
          <cell r="H831">
            <v>20099.71</v>
          </cell>
          <cell r="I831">
            <v>-430802.93</v>
          </cell>
        </row>
        <row r="832">
          <cell r="A832" t="str">
            <v>3.2.2.01.01.0018</v>
          </cell>
          <cell r="B832" t="str">
            <v>A</v>
          </cell>
          <cell r="C832">
            <v>3</v>
          </cell>
          <cell r="D832">
            <v>2588</v>
          </cell>
          <cell r="E832" t="str">
            <v xml:space="preserve">Reversão Provisão 13º Salário                    </v>
          </cell>
          <cell r="F832">
            <v>-466.88</v>
          </cell>
          <cell r="G832">
            <v>0</v>
          </cell>
          <cell r="H832">
            <v>9437.4699999999993</v>
          </cell>
          <cell r="I832">
            <v>-9904.35</v>
          </cell>
        </row>
        <row r="833">
          <cell r="A833" t="str">
            <v>3.2.2.01.01.0019</v>
          </cell>
          <cell r="B833" t="str">
            <v>A</v>
          </cell>
          <cell r="C833">
            <v>3</v>
          </cell>
          <cell r="D833">
            <v>2691</v>
          </cell>
          <cell r="E833" t="str">
            <v xml:space="preserve">Faltas/Atrasos/Saídas Antecipadas                </v>
          </cell>
          <cell r="F833">
            <v>-19508.89</v>
          </cell>
          <cell r="G833">
            <v>0</v>
          </cell>
          <cell r="H833">
            <v>3322.81</v>
          </cell>
          <cell r="I833">
            <v>-22831.7</v>
          </cell>
        </row>
        <row r="834">
          <cell r="A834" t="str">
            <v>3.2.2.01.01.0020</v>
          </cell>
          <cell r="B834" t="str">
            <v>A</v>
          </cell>
          <cell r="C834">
            <v>3</v>
          </cell>
          <cell r="D834">
            <v>2694</v>
          </cell>
          <cell r="E834" t="str">
            <v xml:space="preserve">Excedente Banco de Horas Negativo                </v>
          </cell>
          <cell r="F834">
            <v>-10415.620000000001</v>
          </cell>
          <cell r="G834">
            <v>0</v>
          </cell>
          <cell r="H834">
            <v>247.16</v>
          </cell>
          <cell r="I834">
            <v>-10662.78</v>
          </cell>
        </row>
        <row r="835">
          <cell r="A835" t="str">
            <v>3.2.2.01.02</v>
          </cell>
          <cell r="B835" t="str">
            <v>S</v>
          </cell>
          <cell r="C835">
            <v>3</v>
          </cell>
          <cell r="D835">
            <v>898</v>
          </cell>
          <cell r="E835" t="str">
            <v xml:space="preserve">Remunerações e Vantagens da Diretoria            </v>
          </cell>
          <cell r="F835">
            <v>1299113.69</v>
          </cell>
          <cell r="G835">
            <v>106958.17</v>
          </cell>
          <cell r="H835">
            <v>0</v>
          </cell>
          <cell r="I835">
            <v>1406071.86</v>
          </cell>
        </row>
        <row r="836">
          <cell r="A836" t="str">
            <v>3.2.2.01.02.0001</v>
          </cell>
          <cell r="B836" t="str">
            <v>A</v>
          </cell>
          <cell r="C836">
            <v>3</v>
          </cell>
          <cell r="D836">
            <v>899</v>
          </cell>
          <cell r="E836" t="str">
            <v xml:space="preserve">Salários - Diretoria                             </v>
          </cell>
          <cell r="F836">
            <v>835569</v>
          </cell>
          <cell r="G836">
            <v>76398.69</v>
          </cell>
          <cell r="H836">
            <v>0</v>
          </cell>
          <cell r="I836">
            <v>911967.69</v>
          </cell>
        </row>
        <row r="837">
          <cell r="A837" t="str">
            <v>3.2.2.01.02.0003</v>
          </cell>
          <cell r="B837" t="str">
            <v>A</v>
          </cell>
          <cell r="C837">
            <v>3</v>
          </cell>
          <cell r="D837">
            <v>901</v>
          </cell>
          <cell r="E837" t="str">
            <v xml:space="preserve">Adicional de Risco - Diretoria                   </v>
          </cell>
          <cell r="F837">
            <v>334227.59000000003</v>
          </cell>
          <cell r="G837">
            <v>30559.48</v>
          </cell>
          <cell r="H837">
            <v>0</v>
          </cell>
          <cell r="I837">
            <v>364787.07</v>
          </cell>
        </row>
        <row r="838">
          <cell r="A838" t="str">
            <v>3.2.2.01.02.0005</v>
          </cell>
          <cell r="B838" t="str">
            <v>A</v>
          </cell>
          <cell r="C838">
            <v>3</v>
          </cell>
          <cell r="D838">
            <v>1383</v>
          </cell>
          <cell r="E838" t="str">
            <v xml:space="preserve">Diárias Diretoria - Negócios                     </v>
          </cell>
          <cell r="F838">
            <v>123235.06</v>
          </cell>
          <cell r="G838">
            <v>0</v>
          </cell>
          <cell r="H838">
            <v>0</v>
          </cell>
          <cell r="I838">
            <v>123235.06</v>
          </cell>
        </row>
        <row r="839">
          <cell r="A839" t="str">
            <v>3.2.2.01.02.0006</v>
          </cell>
          <cell r="B839" t="str">
            <v>A</v>
          </cell>
          <cell r="C839">
            <v>3</v>
          </cell>
          <cell r="D839">
            <v>1384</v>
          </cell>
          <cell r="E839" t="str">
            <v xml:space="preserve">Diárias Diretoria - Treinamento                  </v>
          </cell>
          <cell r="F839">
            <v>8428.7000000000007</v>
          </cell>
          <cell r="G839">
            <v>0</v>
          </cell>
          <cell r="H839">
            <v>0</v>
          </cell>
          <cell r="I839">
            <v>8428.7000000000007</v>
          </cell>
        </row>
        <row r="840">
          <cell r="A840" t="str">
            <v>3.2.2.01.02.0008</v>
          </cell>
          <cell r="B840" t="str">
            <v>A</v>
          </cell>
          <cell r="C840">
            <v>3</v>
          </cell>
          <cell r="D840">
            <v>2274</v>
          </cell>
          <cell r="E840" t="str">
            <v xml:space="preserve">Devoluções de Diárias Diretoria                  </v>
          </cell>
          <cell r="F840">
            <v>-2346.66</v>
          </cell>
          <cell r="G840">
            <v>0</v>
          </cell>
          <cell r="H840">
            <v>0</v>
          </cell>
          <cell r="I840">
            <v>-2346.66</v>
          </cell>
        </row>
        <row r="841">
          <cell r="A841" t="str">
            <v>3.2.2.01.03</v>
          </cell>
          <cell r="B841" t="str">
            <v>S</v>
          </cell>
          <cell r="C841">
            <v>3</v>
          </cell>
          <cell r="D841">
            <v>903</v>
          </cell>
          <cell r="E841" t="str">
            <v xml:space="preserve">Encargos                                         </v>
          </cell>
          <cell r="F841">
            <v>6794853.3899999997</v>
          </cell>
          <cell r="G841">
            <v>697759.79</v>
          </cell>
          <cell r="H841">
            <v>30700.81</v>
          </cell>
          <cell r="I841">
            <v>7461912.3700000001</v>
          </cell>
        </row>
        <row r="842">
          <cell r="A842" t="str">
            <v>3.2.2.01.03.0001</v>
          </cell>
          <cell r="B842" t="str">
            <v>A</v>
          </cell>
          <cell r="C842">
            <v>3</v>
          </cell>
          <cell r="D842">
            <v>904</v>
          </cell>
          <cell r="E842" t="str">
            <v xml:space="preserve">INSS                                             </v>
          </cell>
          <cell r="F842">
            <v>5249992.21</v>
          </cell>
          <cell r="G842">
            <v>516714.51</v>
          </cell>
          <cell r="H842">
            <v>0</v>
          </cell>
          <cell r="I842">
            <v>5766706.7199999997</v>
          </cell>
        </row>
        <row r="843">
          <cell r="A843" t="str">
            <v>3.2.2.01.03.0002</v>
          </cell>
          <cell r="B843" t="str">
            <v>A</v>
          </cell>
          <cell r="C843">
            <v>3</v>
          </cell>
          <cell r="D843">
            <v>905</v>
          </cell>
          <cell r="E843" t="str">
            <v xml:space="preserve">FGTS                                             </v>
          </cell>
          <cell r="F843">
            <v>1603905.1</v>
          </cell>
          <cell r="G843">
            <v>158112.07</v>
          </cell>
          <cell r="H843">
            <v>0</v>
          </cell>
          <cell r="I843">
            <v>1762017.17</v>
          </cell>
        </row>
        <row r="844">
          <cell r="A844" t="str">
            <v>3.2.2.01.03.0003</v>
          </cell>
          <cell r="B844" t="str">
            <v>A</v>
          </cell>
          <cell r="C844">
            <v>3</v>
          </cell>
          <cell r="D844">
            <v>906</v>
          </cell>
          <cell r="E844" t="str">
            <v xml:space="preserve">Portus Previdência Privada                       </v>
          </cell>
          <cell r="F844">
            <v>69678.100000000006</v>
          </cell>
          <cell r="G844">
            <v>5611.56</v>
          </cell>
          <cell r="H844">
            <v>0</v>
          </cell>
          <cell r="I844">
            <v>75289.66</v>
          </cell>
        </row>
        <row r="845">
          <cell r="A845" t="str">
            <v>3.2.2.01.03.0005</v>
          </cell>
          <cell r="B845" t="str">
            <v>A</v>
          </cell>
          <cell r="C845">
            <v>3</v>
          </cell>
          <cell r="D845">
            <v>2255</v>
          </cell>
          <cell r="E845" t="str">
            <v xml:space="preserve">Encarg s/ Cessão Onerosa de Funcionários         </v>
          </cell>
          <cell r="F845">
            <v>39675.620000000003</v>
          </cell>
          <cell r="G845">
            <v>17321.650000000001</v>
          </cell>
          <cell r="H845">
            <v>0</v>
          </cell>
          <cell r="I845">
            <v>56997.27</v>
          </cell>
        </row>
        <row r="846">
          <cell r="A846" t="str">
            <v>3.2.2.01.03.0007</v>
          </cell>
          <cell r="B846" t="str">
            <v>A</v>
          </cell>
          <cell r="C846">
            <v>3</v>
          </cell>
          <cell r="D846">
            <v>2700</v>
          </cell>
          <cell r="E846" t="str">
            <v xml:space="preserve">Reversão INSS s/ Provisão de Férias              </v>
          </cell>
          <cell r="F846">
            <v>-128056.11</v>
          </cell>
          <cell r="G846">
            <v>0</v>
          </cell>
          <cell r="H846">
            <v>14706.11</v>
          </cell>
          <cell r="I846">
            <v>-142762.22</v>
          </cell>
        </row>
        <row r="847">
          <cell r="A847" t="str">
            <v>3.2.2.01.03.0008</v>
          </cell>
          <cell r="B847" t="str">
            <v>A</v>
          </cell>
          <cell r="C847">
            <v>3</v>
          </cell>
          <cell r="D847">
            <v>2701</v>
          </cell>
          <cell r="E847" t="str">
            <v xml:space="preserve">Reversão FGTS s/ Provisão de Férias              </v>
          </cell>
          <cell r="F847">
            <v>-39102.49</v>
          </cell>
          <cell r="G847">
            <v>0</v>
          </cell>
          <cell r="H847">
            <v>4490.33</v>
          </cell>
          <cell r="I847">
            <v>-43592.82</v>
          </cell>
        </row>
        <row r="848">
          <cell r="A848" t="str">
            <v>3.2.2.01.03.0009</v>
          </cell>
          <cell r="B848" t="str">
            <v>A</v>
          </cell>
          <cell r="C848">
            <v>3</v>
          </cell>
          <cell r="D848">
            <v>2702</v>
          </cell>
          <cell r="E848" t="str">
            <v xml:space="preserve">Reversão Portus s/ Provisão de Férias            </v>
          </cell>
          <cell r="F848">
            <v>-974.41</v>
          </cell>
          <cell r="G848">
            <v>0</v>
          </cell>
          <cell r="H848">
            <v>1567.38</v>
          </cell>
          <cell r="I848">
            <v>-2541.79</v>
          </cell>
        </row>
        <row r="849">
          <cell r="A849" t="str">
            <v>3.2.2.01.03.0010</v>
          </cell>
          <cell r="B849" t="str">
            <v>A</v>
          </cell>
          <cell r="C849">
            <v>3</v>
          </cell>
          <cell r="D849">
            <v>2720</v>
          </cell>
          <cell r="E849" t="str">
            <v xml:space="preserve">Reversão INSS s/ Provisões de 13º Sal            </v>
          </cell>
          <cell r="F849">
            <v>-122.32</v>
          </cell>
          <cell r="G849">
            <v>0</v>
          </cell>
          <cell r="H849">
            <v>8830.0499999999993</v>
          </cell>
          <cell r="I849">
            <v>-8952.3700000000008</v>
          </cell>
        </row>
        <row r="850">
          <cell r="A850" t="str">
            <v>3.2.2.01.03.0011</v>
          </cell>
          <cell r="B850" t="str">
            <v>A</v>
          </cell>
          <cell r="C850">
            <v>3</v>
          </cell>
          <cell r="D850">
            <v>2721</v>
          </cell>
          <cell r="E850" t="str">
            <v xml:space="preserve">Reversão FGTS s/ Provisões de 13º Sal            </v>
          </cell>
          <cell r="F850">
            <v>-37.35</v>
          </cell>
          <cell r="G850">
            <v>0</v>
          </cell>
          <cell r="H850">
            <v>0</v>
          </cell>
          <cell r="I850">
            <v>-37.35</v>
          </cell>
        </row>
        <row r="851">
          <cell r="A851" t="str">
            <v>3.2.2.01.03.0012</v>
          </cell>
          <cell r="B851" t="str">
            <v>A</v>
          </cell>
          <cell r="C851">
            <v>3</v>
          </cell>
          <cell r="D851">
            <v>2722</v>
          </cell>
          <cell r="E851" t="str">
            <v xml:space="preserve">Reversão Portus s/ Provisões de 13º Sal          </v>
          </cell>
          <cell r="F851">
            <v>-104.96</v>
          </cell>
          <cell r="G851">
            <v>0</v>
          </cell>
          <cell r="H851">
            <v>1106.94</v>
          </cell>
          <cell r="I851">
            <v>-1211.9000000000001</v>
          </cell>
        </row>
        <row r="852">
          <cell r="A852" t="str">
            <v>3.2.2.01.04</v>
          </cell>
          <cell r="B852" t="str">
            <v>S</v>
          </cell>
          <cell r="C852">
            <v>3</v>
          </cell>
          <cell r="D852">
            <v>908</v>
          </cell>
          <cell r="E852" t="str">
            <v xml:space="preserve">Verbas Rescisórias                               </v>
          </cell>
          <cell r="F852">
            <v>27653.03</v>
          </cell>
          <cell r="G852">
            <v>3355.55</v>
          </cell>
          <cell r="H852">
            <v>0</v>
          </cell>
          <cell r="I852">
            <v>31008.58</v>
          </cell>
        </row>
        <row r="853">
          <cell r="A853" t="str">
            <v>3.2.2.01.04.0001</v>
          </cell>
          <cell r="B853" t="str">
            <v>A</v>
          </cell>
          <cell r="C853">
            <v>3</v>
          </cell>
          <cell r="D853">
            <v>909</v>
          </cell>
          <cell r="E853" t="str">
            <v xml:space="preserve">Salários                                         </v>
          </cell>
          <cell r="F853">
            <v>27653.03</v>
          </cell>
          <cell r="G853">
            <v>3355.55</v>
          </cell>
          <cell r="H853">
            <v>0</v>
          </cell>
          <cell r="I853">
            <v>31008.58</v>
          </cell>
        </row>
        <row r="854">
          <cell r="A854" t="str">
            <v>3.2.2.01.05</v>
          </cell>
          <cell r="B854" t="str">
            <v>S</v>
          </cell>
          <cell r="C854">
            <v>3</v>
          </cell>
          <cell r="D854">
            <v>913</v>
          </cell>
          <cell r="E854" t="str">
            <v xml:space="preserve">Outros Beneficios                                </v>
          </cell>
          <cell r="F854">
            <v>4949750.93</v>
          </cell>
          <cell r="G854">
            <v>438044.5</v>
          </cell>
          <cell r="H854">
            <v>0</v>
          </cell>
          <cell r="I854">
            <v>5387795.4299999997</v>
          </cell>
        </row>
        <row r="855">
          <cell r="A855" t="str">
            <v>3.2.2.01.05.0002</v>
          </cell>
          <cell r="B855" t="str">
            <v>A</v>
          </cell>
          <cell r="C855">
            <v>3</v>
          </cell>
          <cell r="D855">
            <v>915</v>
          </cell>
          <cell r="E855" t="str">
            <v xml:space="preserve">Vale Refeição                                    </v>
          </cell>
          <cell r="F855">
            <v>1931327.23</v>
          </cell>
          <cell r="G855">
            <v>178635.23</v>
          </cell>
          <cell r="H855">
            <v>0</v>
          </cell>
          <cell r="I855">
            <v>2109962.46</v>
          </cell>
        </row>
        <row r="856">
          <cell r="A856" t="str">
            <v>3.2.2.01.05.0003</v>
          </cell>
          <cell r="B856" t="str">
            <v>A</v>
          </cell>
          <cell r="C856">
            <v>3</v>
          </cell>
          <cell r="D856">
            <v>916</v>
          </cell>
          <cell r="E856" t="str">
            <v xml:space="preserve">Plano de Saúde                                   </v>
          </cell>
          <cell r="F856">
            <v>1639168.05</v>
          </cell>
          <cell r="G856">
            <v>162832.54999999999</v>
          </cell>
          <cell r="H856">
            <v>0</v>
          </cell>
          <cell r="I856">
            <v>1802000.6</v>
          </cell>
        </row>
        <row r="857">
          <cell r="A857" t="str">
            <v>3.2.2.01.05.0004</v>
          </cell>
          <cell r="B857" t="str">
            <v>A</v>
          </cell>
          <cell r="C857">
            <v>3</v>
          </cell>
          <cell r="D857">
            <v>917</v>
          </cell>
          <cell r="E857" t="str">
            <v xml:space="preserve">Medicamentos                                     </v>
          </cell>
          <cell r="F857">
            <v>480552.13</v>
          </cell>
          <cell r="G857">
            <v>43445.11</v>
          </cell>
          <cell r="H857">
            <v>0</v>
          </cell>
          <cell r="I857">
            <v>523997.24</v>
          </cell>
        </row>
        <row r="858">
          <cell r="A858" t="str">
            <v>3.2.2.01.05.0005</v>
          </cell>
          <cell r="B858" t="str">
            <v>A</v>
          </cell>
          <cell r="C858">
            <v>3</v>
          </cell>
          <cell r="D858">
            <v>918</v>
          </cell>
          <cell r="E858" t="str">
            <v xml:space="preserve">Serv. Odontológicos - P F                        </v>
          </cell>
          <cell r="F858">
            <v>188440.79</v>
          </cell>
          <cell r="G858">
            <v>15077.51</v>
          </cell>
          <cell r="H858">
            <v>0</v>
          </cell>
          <cell r="I858">
            <v>203518.3</v>
          </cell>
        </row>
        <row r="859">
          <cell r="A859" t="str">
            <v>3.2.2.01.05.0006</v>
          </cell>
          <cell r="B859" t="str">
            <v>A</v>
          </cell>
          <cell r="C859">
            <v>3</v>
          </cell>
          <cell r="D859">
            <v>919</v>
          </cell>
          <cell r="E859" t="str">
            <v xml:space="preserve">Produtos Óticos                                  </v>
          </cell>
          <cell r="F859">
            <v>168841.03</v>
          </cell>
          <cell r="G859">
            <v>7560</v>
          </cell>
          <cell r="H859">
            <v>0</v>
          </cell>
          <cell r="I859">
            <v>176401.03</v>
          </cell>
        </row>
        <row r="860">
          <cell r="A860" t="str">
            <v>3.2.2.01.05.0007</v>
          </cell>
          <cell r="B860" t="str">
            <v>A</v>
          </cell>
          <cell r="C860">
            <v>3</v>
          </cell>
          <cell r="D860">
            <v>920</v>
          </cell>
          <cell r="E860" t="str">
            <v xml:space="preserve">Seguro de Vida                                   </v>
          </cell>
          <cell r="F860">
            <v>75488.06</v>
          </cell>
          <cell r="G860">
            <v>6836.52</v>
          </cell>
          <cell r="H860">
            <v>0</v>
          </cell>
          <cell r="I860">
            <v>82324.58</v>
          </cell>
        </row>
        <row r="861">
          <cell r="A861" t="str">
            <v>3.2.2.01.05.0008</v>
          </cell>
          <cell r="B861" t="str">
            <v>A</v>
          </cell>
          <cell r="C861">
            <v>3</v>
          </cell>
          <cell r="D861">
            <v>921</v>
          </cell>
          <cell r="E861" t="str">
            <v xml:space="preserve">Graduação e Especializ. de Empreg.               </v>
          </cell>
          <cell r="F861">
            <v>68298.13</v>
          </cell>
          <cell r="G861">
            <v>5084.6899999999996</v>
          </cell>
          <cell r="H861">
            <v>0</v>
          </cell>
          <cell r="I861">
            <v>73382.820000000007</v>
          </cell>
        </row>
        <row r="862">
          <cell r="A862" t="str">
            <v>3.2.2.01.05.0009</v>
          </cell>
          <cell r="B862" t="str">
            <v>A</v>
          </cell>
          <cell r="C862">
            <v>3</v>
          </cell>
          <cell r="D862">
            <v>922</v>
          </cell>
          <cell r="E862" t="str">
            <v xml:space="preserve">Serv. Odontológicos - P J                        </v>
          </cell>
          <cell r="F862">
            <v>182672.83</v>
          </cell>
          <cell r="G862">
            <v>9582.89</v>
          </cell>
          <cell r="H862">
            <v>0</v>
          </cell>
          <cell r="I862">
            <v>192255.72</v>
          </cell>
        </row>
        <row r="863">
          <cell r="A863" t="str">
            <v>3.2.2.01.05.0011</v>
          </cell>
          <cell r="B863" t="str">
            <v>A</v>
          </cell>
          <cell r="C863">
            <v>3</v>
          </cell>
          <cell r="D863">
            <v>951</v>
          </cell>
          <cell r="E863" t="str">
            <v xml:space="preserve">Treinamento                                      </v>
          </cell>
          <cell r="F863">
            <v>214962.68</v>
          </cell>
          <cell r="G863">
            <v>8990</v>
          </cell>
          <cell r="H863">
            <v>0</v>
          </cell>
          <cell r="I863">
            <v>223952.68</v>
          </cell>
        </row>
        <row r="864">
          <cell r="A864" t="str">
            <v>3.2.2.01.06</v>
          </cell>
          <cell r="B864" t="str">
            <v>S</v>
          </cell>
          <cell r="C864">
            <v>3</v>
          </cell>
          <cell r="D864">
            <v>924</v>
          </cell>
          <cell r="E864" t="str">
            <v xml:space="preserve">Reembolso de Empregados                          </v>
          </cell>
          <cell r="F864">
            <v>-720516.06</v>
          </cell>
          <cell r="G864">
            <v>0</v>
          </cell>
          <cell r="H864">
            <v>66076.05</v>
          </cell>
          <cell r="I864">
            <v>-786592.11</v>
          </cell>
        </row>
        <row r="865">
          <cell r="A865" t="str">
            <v>3.2.2.01.06.0001</v>
          </cell>
          <cell r="B865" t="str">
            <v>A</v>
          </cell>
          <cell r="C865">
            <v>3</v>
          </cell>
          <cell r="D865">
            <v>925</v>
          </cell>
          <cell r="E865" t="str">
            <v xml:space="preserve">Vale Transporte                                  </v>
          </cell>
          <cell r="F865">
            <v>-85.25</v>
          </cell>
          <cell r="G865">
            <v>0</v>
          </cell>
          <cell r="H865">
            <v>0</v>
          </cell>
          <cell r="I865">
            <v>-85.25</v>
          </cell>
        </row>
        <row r="866">
          <cell r="A866" t="str">
            <v>3.2.2.01.06.0002</v>
          </cell>
          <cell r="B866" t="str">
            <v>A</v>
          </cell>
          <cell r="C866">
            <v>3</v>
          </cell>
          <cell r="D866">
            <v>926</v>
          </cell>
          <cell r="E866" t="str">
            <v xml:space="preserve">Vale Refeição                                    </v>
          </cell>
          <cell r="F866">
            <v>-81396.710000000006</v>
          </cell>
          <cell r="G866">
            <v>0</v>
          </cell>
          <cell r="H866">
            <v>9760</v>
          </cell>
          <cell r="I866">
            <v>-91156.71</v>
          </cell>
        </row>
        <row r="867">
          <cell r="A867" t="str">
            <v>3.2.2.01.06.0003</v>
          </cell>
          <cell r="B867" t="str">
            <v>A</v>
          </cell>
          <cell r="C867">
            <v>3</v>
          </cell>
          <cell r="D867">
            <v>927</v>
          </cell>
          <cell r="E867" t="str">
            <v xml:space="preserve">Plano de Saúde                                   </v>
          </cell>
          <cell r="F867">
            <v>-406532.38</v>
          </cell>
          <cell r="G867">
            <v>0</v>
          </cell>
          <cell r="H867">
            <v>40865.64</v>
          </cell>
          <cell r="I867">
            <v>-447398.02</v>
          </cell>
        </row>
        <row r="868">
          <cell r="A868" t="str">
            <v>3.2.2.01.06.0004</v>
          </cell>
          <cell r="B868" t="str">
            <v>A</v>
          </cell>
          <cell r="C868">
            <v>3</v>
          </cell>
          <cell r="D868">
            <v>928</v>
          </cell>
          <cell r="E868" t="str">
            <v xml:space="preserve">Medicamentos                                     </v>
          </cell>
          <cell r="F868">
            <v>-131166.63</v>
          </cell>
          <cell r="G868">
            <v>0</v>
          </cell>
          <cell r="H868">
            <v>11267.43</v>
          </cell>
          <cell r="I868">
            <v>-142434.06</v>
          </cell>
        </row>
        <row r="869">
          <cell r="A869" t="str">
            <v>3.2.2.01.06.0005</v>
          </cell>
          <cell r="B869" t="str">
            <v>A</v>
          </cell>
          <cell r="C869">
            <v>3</v>
          </cell>
          <cell r="D869">
            <v>929</v>
          </cell>
          <cell r="E869" t="str">
            <v xml:space="preserve">Produtos Óticos                                  </v>
          </cell>
          <cell r="F869">
            <v>-1504</v>
          </cell>
          <cell r="G869">
            <v>0</v>
          </cell>
          <cell r="H869">
            <v>0</v>
          </cell>
          <cell r="I869">
            <v>-1504</v>
          </cell>
        </row>
        <row r="870">
          <cell r="A870" t="str">
            <v>3.2.2.01.06.0008</v>
          </cell>
          <cell r="B870" t="str">
            <v>A</v>
          </cell>
          <cell r="C870">
            <v>3</v>
          </cell>
          <cell r="D870">
            <v>932</v>
          </cell>
          <cell r="E870" t="str">
            <v xml:space="preserve">Assistencia medica Odontologica                  </v>
          </cell>
          <cell r="F870">
            <v>-89659.25</v>
          </cell>
          <cell r="G870">
            <v>0</v>
          </cell>
          <cell r="H870">
            <v>4182.9799999999996</v>
          </cell>
          <cell r="I870">
            <v>-93842.23</v>
          </cell>
        </row>
        <row r="871">
          <cell r="A871" t="str">
            <v>3.2.2.01.06.0009</v>
          </cell>
          <cell r="B871" t="str">
            <v>A</v>
          </cell>
          <cell r="C871">
            <v>3</v>
          </cell>
          <cell r="D871">
            <v>2269</v>
          </cell>
          <cell r="E871" t="str">
            <v xml:space="preserve">Devoluções de Diárias                            </v>
          </cell>
          <cell r="F871">
            <v>-10101.84</v>
          </cell>
          <cell r="G871">
            <v>0</v>
          </cell>
          <cell r="H871">
            <v>0</v>
          </cell>
          <cell r="I871">
            <v>-10101.84</v>
          </cell>
        </row>
        <row r="872">
          <cell r="A872" t="str">
            <v>3.2.2.01.06.0010</v>
          </cell>
          <cell r="B872" t="str">
            <v>A</v>
          </cell>
          <cell r="C872">
            <v>3</v>
          </cell>
          <cell r="D872">
            <v>2633</v>
          </cell>
          <cell r="E872" t="str">
            <v xml:space="preserve">Auxilio Creche                                   </v>
          </cell>
          <cell r="F872">
            <v>-70</v>
          </cell>
          <cell r="G872">
            <v>0</v>
          </cell>
          <cell r="H872">
            <v>0</v>
          </cell>
          <cell r="I872">
            <v>-70</v>
          </cell>
        </row>
        <row r="873">
          <cell r="A873" t="str">
            <v>3.2.2.01.08</v>
          </cell>
          <cell r="B873" t="str">
            <v>S</v>
          </cell>
          <cell r="C873">
            <v>3</v>
          </cell>
          <cell r="D873">
            <v>936</v>
          </cell>
          <cell r="E873" t="str">
            <v xml:space="preserve">Orgãos Colegiados                                </v>
          </cell>
          <cell r="F873">
            <v>511920</v>
          </cell>
          <cell r="G873">
            <v>39060</v>
          </cell>
          <cell r="H873">
            <v>0</v>
          </cell>
          <cell r="I873">
            <v>550980</v>
          </cell>
        </row>
        <row r="874">
          <cell r="A874" t="str">
            <v>3.2.2.01.08.0001</v>
          </cell>
          <cell r="B874" t="str">
            <v>A</v>
          </cell>
          <cell r="C874">
            <v>3</v>
          </cell>
          <cell r="D874">
            <v>937</v>
          </cell>
          <cell r="E874" t="str">
            <v xml:space="preserve">CONSAD                                           </v>
          </cell>
          <cell r="F874">
            <v>405000</v>
          </cell>
          <cell r="G874">
            <v>32580</v>
          </cell>
          <cell r="H874">
            <v>0</v>
          </cell>
          <cell r="I874">
            <v>437580</v>
          </cell>
        </row>
        <row r="875">
          <cell r="A875" t="str">
            <v>3.2.2.01.08.0002</v>
          </cell>
          <cell r="B875" t="str">
            <v>A</v>
          </cell>
          <cell r="C875">
            <v>3</v>
          </cell>
          <cell r="D875">
            <v>938</v>
          </cell>
          <cell r="E875" t="str">
            <v xml:space="preserve">CONFI                                            </v>
          </cell>
          <cell r="F875">
            <v>106920</v>
          </cell>
          <cell r="G875">
            <v>6480</v>
          </cell>
          <cell r="H875">
            <v>0</v>
          </cell>
          <cell r="I875">
            <v>113400</v>
          </cell>
        </row>
        <row r="876">
          <cell r="A876" t="str">
            <v>3.2.2.01.09</v>
          </cell>
          <cell r="B876" t="str">
            <v>S</v>
          </cell>
          <cell r="C876">
            <v>3</v>
          </cell>
          <cell r="D876">
            <v>2391</v>
          </cell>
          <cell r="E876" t="str">
            <v xml:space="preserve">Participações no Resultado                       </v>
          </cell>
          <cell r="F876">
            <v>3784456.29</v>
          </cell>
          <cell r="G876">
            <v>372236.99</v>
          </cell>
          <cell r="H876">
            <v>370317.88</v>
          </cell>
          <cell r="I876">
            <v>3786375.4</v>
          </cell>
        </row>
        <row r="877">
          <cell r="A877" t="str">
            <v>3.2.2.01.09.0001</v>
          </cell>
          <cell r="B877" t="str">
            <v>A</v>
          </cell>
          <cell r="C877">
            <v>3</v>
          </cell>
          <cell r="D877">
            <v>2392</v>
          </cell>
          <cell r="E877" t="str">
            <v xml:space="preserve">PPR Administrativo                               </v>
          </cell>
          <cell r="F877">
            <v>3785623.49</v>
          </cell>
          <cell r="G877">
            <v>372236.99</v>
          </cell>
          <cell r="H877">
            <v>0</v>
          </cell>
          <cell r="I877">
            <v>4157860.48</v>
          </cell>
        </row>
        <row r="878">
          <cell r="A878" t="str">
            <v>3.2.2.01.09.0002</v>
          </cell>
          <cell r="B878" t="str">
            <v>A</v>
          </cell>
          <cell r="C878">
            <v>3</v>
          </cell>
          <cell r="D878">
            <v>2618</v>
          </cell>
          <cell r="E878" t="str">
            <v xml:space="preserve">Reversão Provisão PPR Administrativo             </v>
          </cell>
          <cell r="F878">
            <v>-1167.2</v>
          </cell>
          <cell r="G878">
            <v>0</v>
          </cell>
          <cell r="H878">
            <v>370317.88</v>
          </cell>
          <cell r="I878">
            <v>-371485.08</v>
          </cell>
        </row>
        <row r="879">
          <cell r="A879" t="str">
            <v>3.2.2.02</v>
          </cell>
          <cell r="B879" t="str">
            <v>S</v>
          </cell>
          <cell r="C879">
            <v>3</v>
          </cell>
          <cell r="D879">
            <v>940</v>
          </cell>
          <cell r="E879" t="str">
            <v xml:space="preserve">Despesas Gerais                                  </v>
          </cell>
          <cell r="F879">
            <v>12046102.130000001</v>
          </cell>
          <cell r="G879">
            <v>1351168.5</v>
          </cell>
          <cell r="H879">
            <v>0</v>
          </cell>
          <cell r="I879">
            <v>13397270.630000001</v>
          </cell>
        </row>
        <row r="880">
          <cell r="A880" t="str">
            <v>3.2.2.02.01</v>
          </cell>
          <cell r="B880" t="str">
            <v>A</v>
          </cell>
          <cell r="C880">
            <v>3</v>
          </cell>
          <cell r="D880">
            <v>941</v>
          </cell>
          <cell r="E880" t="str">
            <v xml:space="preserve">Serviços de Terceiros - PF                       </v>
          </cell>
          <cell r="F880">
            <v>3900</v>
          </cell>
          <cell r="G880">
            <v>0</v>
          </cell>
          <cell r="H880">
            <v>0</v>
          </cell>
          <cell r="I880">
            <v>3900</v>
          </cell>
        </row>
        <row r="881">
          <cell r="A881" t="str">
            <v>3.2.2.02.02</v>
          </cell>
          <cell r="B881" t="str">
            <v>A</v>
          </cell>
          <cell r="C881">
            <v>3</v>
          </cell>
          <cell r="D881">
            <v>942</v>
          </cell>
          <cell r="E881" t="str">
            <v xml:space="preserve">Serviços de Consultores - PF                     </v>
          </cell>
          <cell r="F881">
            <v>443782.6</v>
          </cell>
          <cell r="G881">
            <v>24160.5</v>
          </cell>
          <cell r="H881">
            <v>0</v>
          </cell>
          <cell r="I881">
            <v>467943.1</v>
          </cell>
        </row>
        <row r="882">
          <cell r="A882" t="str">
            <v>3.2.2.02.03</v>
          </cell>
          <cell r="B882" t="str">
            <v>A</v>
          </cell>
          <cell r="C882">
            <v>3</v>
          </cell>
          <cell r="D882">
            <v>943</v>
          </cell>
          <cell r="E882" t="str">
            <v xml:space="preserve">Remuneração a Estag. e Bolsistas                 </v>
          </cell>
          <cell r="F882">
            <v>225859.08</v>
          </cell>
          <cell r="G882">
            <v>34289.21</v>
          </cell>
          <cell r="H882">
            <v>0</v>
          </cell>
          <cell r="I882">
            <v>260148.29</v>
          </cell>
        </row>
        <row r="883">
          <cell r="A883" t="str">
            <v>3.2.2.02.05</v>
          </cell>
          <cell r="B883" t="str">
            <v>A</v>
          </cell>
          <cell r="C883">
            <v>3</v>
          </cell>
          <cell r="D883">
            <v>945</v>
          </cell>
          <cell r="E883" t="str">
            <v xml:space="preserve">Passagens  aéreas                                </v>
          </cell>
          <cell r="F883">
            <v>340890.25</v>
          </cell>
          <cell r="G883">
            <v>45073.47</v>
          </cell>
          <cell r="H883">
            <v>0</v>
          </cell>
          <cell r="I883">
            <v>385963.72</v>
          </cell>
        </row>
        <row r="884">
          <cell r="A884" t="str">
            <v>3.2.2.02.06</v>
          </cell>
          <cell r="B884" t="str">
            <v>A</v>
          </cell>
          <cell r="C884">
            <v>3</v>
          </cell>
          <cell r="D884">
            <v>946</v>
          </cell>
          <cell r="E884" t="str">
            <v xml:space="preserve">Outros Serviços - PJ                             </v>
          </cell>
          <cell r="F884">
            <v>9870.09</v>
          </cell>
          <cell r="G884">
            <v>0</v>
          </cell>
          <cell r="H884">
            <v>0</v>
          </cell>
          <cell r="I884">
            <v>9870.09</v>
          </cell>
        </row>
        <row r="885">
          <cell r="A885" t="str">
            <v>3.2.2.02.07</v>
          </cell>
          <cell r="B885" t="str">
            <v>A</v>
          </cell>
          <cell r="C885">
            <v>3</v>
          </cell>
          <cell r="D885">
            <v>947</v>
          </cell>
          <cell r="E885" t="str">
            <v xml:space="preserve">Manutenção e Reparos                             </v>
          </cell>
          <cell r="F885">
            <v>435015.93</v>
          </cell>
          <cell r="G885">
            <v>51316.58</v>
          </cell>
          <cell r="H885">
            <v>0</v>
          </cell>
          <cell r="I885">
            <v>486332.51</v>
          </cell>
        </row>
        <row r="886">
          <cell r="A886" t="str">
            <v>3.2.2.02.09</v>
          </cell>
          <cell r="B886" t="str">
            <v>A</v>
          </cell>
          <cell r="C886">
            <v>3</v>
          </cell>
          <cell r="D886">
            <v>949</v>
          </cell>
          <cell r="E886" t="str">
            <v xml:space="preserve">Meio Ambiente                                    </v>
          </cell>
          <cell r="F886">
            <v>25736.53</v>
          </cell>
          <cell r="G886">
            <v>0</v>
          </cell>
          <cell r="H886">
            <v>0</v>
          </cell>
          <cell r="I886">
            <v>25736.53</v>
          </cell>
        </row>
        <row r="887">
          <cell r="A887" t="str">
            <v>3.2.2.02.10</v>
          </cell>
          <cell r="B887" t="str">
            <v>A</v>
          </cell>
          <cell r="C887">
            <v>3</v>
          </cell>
          <cell r="D887">
            <v>950</v>
          </cell>
          <cell r="E887" t="str">
            <v xml:space="preserve">Levantamentos, Estudos e Projetos                </v>
          </cell>
          <cell r="F887">
            <v>490673</v>
          </cell>
          <cell r="G887">
            <v>276682.39</v>
          </cell>
          <cell r="H887">
            <v>0</v>
          </cell>
          <cell r="I887">
            <v>767355.39</v>
          </cell>
        </row>
        <row r="888">
          <cell r="A888" t="str">
            <v>3.2.2.02.12</v>
          </cell>
          <cell r="B888" t="str">
            <v>A</v>
          </cell>
          <cell r="C888">
            <v>3</v>
          </cell>
          <cell r="D888">
            <v>952</v>
          </cell>
          <cell r="E888" t="str">
            <v xml:space="preserve">Seguros em Geral                                 </v>
          </cell>
          <cell r="F888">
            <v>126000</v>
          </cell>
          <cell r="G888">
            <v>0</v>
          </cell>
          <cell r="H888">
            <v>0</v>
          </cell>
          <cell r="I888">
            <v>126000</v>
          </cell>
        </row>
        <row r="889">
          <cell r="A889" t="str">
            <v>3.2.2.02.13</v>
          </cell>
          <cell r="B889" t="str">
            <v>A</v>
          </cell>
          <cell r="C889">
            <v>3</v>
          </cell>
          <cell r="D889">
            <v>953</v>
          </cell>
          <cell r="E889" t="str">
            <v xml:space="preserve">Locação de Bens Móveis                           </v>
          </cell>
          <cell r="F889">
            <v>435348.88</v>
          </cell>
          <cell r="G889">
            <v>35338.06</v>
          </cell>
          <cell r="H889">
            <v>0</v>
          </cell>
          <cell r="I889">
            <v>470686.94</v>
          </cell>
        </row>
        <row r="890">
          <cell r="A890" t="str">
            <v>3.2.2.02.14</v>
          </cell>
          <cell r="B890" t="str">
            <v>A</v>
          </cell>
          <cell r="C890">
            <v>3</v>
          </cell>
          <cell r="D890">
            <v>954</v>
          </cell>
          <cell r="E890" t="str">
            <v xml:space="preserve">Locação de Veículos                              </v>
          </cell>
          <cell r="F890">
            <v>359851.96</v>
          </cell>
          <cell r="G890">
            <v>32446</v>
          </cell>
          <cell r="H890">
            <v>0</v>
          </cell>
          <cell r="I890">
            <v>392297.96</v>
          </cell>
        </row>
        <row r="891">
          <cell r="A891" t="str">
            <v>3.2.2.02.16</v>
          </cell>
          <cell r="B891" t="str">
            <v>A</v>
          </cell>
          <cell r="C891">
            <v>3</v>
          </cell>
          <cell r="D891">
            <v>956</v>
          </cell>
          <cell r="E891" t="str">
            <v xml:space="preserve">Hospedagem                                       </v>
          </cell>
          <cell r="F891">
            <v>2757.3</v>
          </cell>
          <cell r="G891">
            <v>405.3</v>
          </cell>
          <cell r="H891">
            <v>0</v>
          </cell>
          <cell r="I891">
            <v>3162.6</v>
          </cell>
        </row>
        <row r="892">
          <cell r="A892" t="str">
            <v>3.2.2.02.17</v>
          </cell>
          <cell r="B892" t="str">
            <v>A</v>
          </cell>
          <cell r="C892">
            <v>3</v>
          </cell>
          <cell r="D892">
            <v>957</v>
          </cell>
          <cell r="E892" t="str">
            <v xml:space="preserve">Frete                                            </v>
          </cell>
          <cell r="F892">
            <v>13154.48</v>
          </cell>
          <cell r="G892">
            <v>2021.76</v>
          </cell>
          <cell r="H892">
            <v>0</v>
          </cell>
          <cell r="I892">
            <v>15176.24</v>
          </cell>
        </row>
        <row r="893">
          <cell r="A893" t="str">
            <v>3.2.2.02.18</v>
          </cell>
          <cell r="B893" t="str">
            <v>A</v>
          </cell>
          <cell r="C893">
            <v>3</v>
          </cell>
          <cell r="D893">
            <v>958</v>
          </cell>
          <cell r="E893" t="str">
            <v xml:space="preserve">Consultoria Geral                                </v>
          </cell>
          <cell r="F893">
            <v>367211.2</v>
          </cell>
          <cell r="G893">
            <v>52148.2</v>
          </cell>
          <cell r="H893">
            <v>0</v>
          </cell>
          <cell r="I893">
            <v>419359.4</v>
          </cell>
        </row>
        <row r="894">
          <cell r="A894" t="str">
            <v>3.2.2.02.19</v>
          </cell>
          <cell r="B894" t="str">
            <v>A</v>
          </cell>
          <cell r="C894">
            <v>3</v>
          </cell>
          <cell r="D894">
            <v>959</v>
          </cell>
          <cell r="E894" t="str">
            <v xml:space="preserve">Transporte e Locomoção                           </v>
          </cell>
          <cell r="F894">
            <v>443657.53</v>
          </cell>
          <cell r="G894">
            <v>40706.28</v>
          </cell>
          <cell r="H894">
            <v>0</v>
          </cell>
          <cell r="I894">
            <v>484363.81</v>
          </cell>
        </row>
        <row r="895">
          <cell r="A895" t="str">
            <v>3.2.2.02.20</v>
          </cell>
          <cell r="B895" t="str">
            <v>A</v>
          </cell>
          <cell r="C895">
            <v>3</v>
          </cell>
          <cell r="D895">
            <v>960</v>
          </cell>
          <cell r="E895" t="str">
            <v xml:space="preserve">Seguro de Veículos                               </v>
          </cell>
          <cell r="F895">
            <v>12000</v>
          </cell>
          <cell r="G895">
            <v>0</v>
          </cell>
          <cell r="H895">
            <v>0</v>
          </cell>
          <cell r="I895">
            <v>12000</v>
          </cell>
        </row>
        <row r="896">
          <cell r="A896" t="str">
            <v>3.2.2.02.21</v>
          </cell>
          <cell r="B896" t="str">
            <v>A</v>
          </cell>
          <cell r="C896">
            <v>3</v>
          </cell>
          <cell r="D896">
            <v>961</v>
          </cell>
          <cell r="E896" t="str">
            <v xml:space="preserve">Publicidade e Propaganda                         </v>
          </cell>
          <cell r="F896">
            <v>224847.92</v>
          </cell>
          <cell r="G896">
            <v>68842.19</v>
          </cell>
          <cell r="H896">
            <v>0</v>
          </cell>
          <cell r="I896">
            <v>293690.11</v>
          </cell>
        </row>
        <row r="897">
          <cell r="A897" t="str">
            <v>3.2.2.02.22</v>
          </cell>
          <cell r="B897" t="str">
            <v>A</v>
          </cell>
          <cell r="C897">
            <v>3</v>
          </cell>
          <cell r="D897">
            <v>962</v>
          </cell>
          <cell r="E897" t="str">
            <v xml:space="preserve">Suporte e Manutençao de Sistemas                 </v>
          </cell>
          <cell r="F897">
            <v>367481.39</v>
          </cell>
          <cell r="G897">
            <v>46088.55</v>
          </cell>
          <cell r="H897">
            <v>0</v>
          </cell>
          <cell r="I897">
            <v>413569.94</v>
          </cell>
        </row>
        <row r="898">
          <cell r="A898" t="str">
            <v>3.2.2.02.23</v>
          </cell>
          <cell r="B898" t="str">
            <v>A</v>
          </cell>
          <cell r="C898">
            <v>3</v>
          </cell>
          <cell r="D898">
            <v>963</v>
          </cell>
          <cell r="E898" t="str">
            <v xml:space="preserve">Assinaturas e Publicações Técnicas               </v>
          </cell>
          <cell r="F898">
            <v>7918</v>
          </cell>
          <cell r="G898">
            <v>0</v>
          </cell>
          <cell r="H898">
            <v>0</v>
          </cell>
          <cell r="I898">
            <v>7918</v>
          </cell>
        </row>
        <row r="899">
          <cell r="A899" t="str">
            <v>3.2.2.02.25</v>
          </cell>
          <cell r="B899" t="str">
            <v>A</v>
          </cell>
          <cell r="C899">
            <v>3</v>
          </cell>
          <cell r="D899">
            <v>965</v>
          </cell>
          <cell r="E899" t="str">
            <v xml:space="preserve">Particip.em Feiras, Seminários e Eventos         </v>
          </cell>
          <cell r="F899">
            <v>1324195.1000000001</v>
          </cell>
          <cell r="G899">
            <v>40000</v>
          </cell>
          <cell r="H899">
            <v>0</v>
          </cell>
          <cell r="I899">
            <v>1364195.1</v>
          </cell>
        </row>
        <row r="900">
          <cell r="A900" t="str">
            <v>3.2.2.02.29</v>
          </cell>
          <cell r="B900" t="str">
            <v>A</v>
          </cell>
          <cell r="C900">
            <v>3</v>
          </cell>
          <cell r="D900">
            <v>1224</v>
          </cell>
          <cell r="E900" t="str">
            <v xml:space="preserve">Segurança e Vigilância                           </v>
          </cell>
          <cell r="F900">
            <v>4671591.6900000004</v>
          </cell>
          <cell r="G900">
            <v>408650.26</v>
          </cell>
          <cell r="H900">
            <v>0</v>
          </cell>
          <cell r="I900">
            <v>5080241.95</v>
          </cell>
        </row>
        <row r="901">
          <cell r="A901" t="str">
            <v>3.2.2.02.30</v>
          </cell>
          <cell r="B901" t="str">
            <v>A</v>
          </cell>
          <cell r="C901">
            <v>3</v>
          </cell>
          <cell r="D901">
            <v>1225</v>
          </cell>
          <cell r="E901" t="str">
            <v xml:space="preserve">Serviços Terceirizados - Limpeza                 </v>
          </cell>
          <cell r="F901">
            <v>66724.5</v>
          </cell>
          <cell r="G901">
            <v>5302</v>
          </cell>
          <cell r="H901">
            <v>0</v>
          </cell>
          <cell r="I901">
            <v>72026.5</v>
          </cell>
        </row>
        <row r="902">
          <cell r="A902" t="str">
            <v>3.2.2.02.32</v>
          </cell>
          <cell r="B902" t="str">
            <v>A</v>
          </cell>
          <cell r="C902">
            <v>3</v>
          </cell>
          <cell r="D902">
            <v>1730</v>
          </cell>
          <cell r="E902" t="str">
            <v xml:space="preserve">Serviços de Medicina do Trabalho                 </v>
          </cell>
          <cell r="F902">
            <v>52886.89</v>
          </cell>
          <cell r="G902">
            <v>0</v>
          </cell>
          <cell r="H902">
            <v>0</v>
          </cell>
          <cell r="I902">
            <v>52886.89</v>
          </cell>
        </row>
        <row r="903">
          <cell r="A903" t="str">
            <v>3.2.2.02.33</v>
          </cell>
          <cell r="B903" t="str">
            <v>A</v>
          </cell>
          <cell r="C903">
            <v>3</v>
          </cell>
          <cell r="D903">
            <v>1967</v>
          </cell>
          <cell r="E903" t="str">
            <v xml:space="preserve">Serviços Terceirizados - Administrativo          </v>
          </cell>
          <cell r="F903">
            <v>1481227.81</v>
          </cell>
          <cell r="G903">
            <v>137007.75</v>
          </cell>
          <cell r="H903">
            <v>0</v>
          </cell>
          <cell r="I903">
            <v>1618235.56</v>
          </cell>
        </row>
        <row r="904">
          <cell r="A904" t="str">
            <v>3.2.2.02.35</v>
          </cell>
          <cell r="B904" t="str">
            <v>A</v>
          </cell>
          <cell r="C904">
            <v>3</v>
          </cell>
          <cell r="D904">
            <v>2654</v>
          </cell>
          <cell r="E904" t="str">
            <v xml:space="preserve">Auditoria                                        </v>
          </cell>
          <cell r="F904">
            <v>45450</v>
          </cell>
          <cell r="G904">
            <v>0</v>
          </cell>
          <cell r="H904">
            <v>0</v>
          </cell>
          <cell r="I904">
            <v>45450</v>
          </cell>
        </row>
        <row r="905">
          <cell r="A905" t="str">
            <v>3.2.2.02.36</v>
          </cell>
          <cell r="B905" t="str">
            <v>A</v>
          </cell>
          <cell r="C905">
            <v>3</v>
          </cell>
          <cell r="D905">
            <v>2867</v>
          </cell>
          <cell r="E905" t="str">
            <v xml:space="preserve">Participação e Organização de Eventos            </v>
          </cell>
          <cell r="F905">
            <v>68070</v>
          </cell>
          <cell r="G905">
            <v>50690</v>
          </cell>
          <cell r="H905">
            <v>0</v>
          </cell>
          <cell r="I905">
            <v>118760</v>
          </cell>
        </row>
        <row r="906">
          <cell r="A906" t="str">
            <v>3.2.2.03</v>
          </cell>
          <cell r="B906" t="str">
            <v>S</v>
          </cell>
          <cell r="C906">
            <v>3</v>
          </cell>
          <cell r="D906">
            <v>968</v>
          </cell>
          <cell r="E906" t="str">
            <v xml:space="preserve">Despesas com Materiais                           </v>
          </cell>
          <cell r="F906">
            <v>249115.94</v>
          </cell>
          <cell r="G906">
            <v>28107.24</v>
          </cell>
          <cell r="H906">
            <v>0</v>
          </cell>
          <cell r="I906">
            <v>277223.18</v>
          </cell>
        </row>
        <row r="907">
          <cell r="A907" t="str">
            <v>3.2.2.03.01</v>
          </cell>
          <cell r="B907" t="str">
            <v>A</v>
          </cell>
          <cell r="C907">
            <v>3</v>
          </cell>
          <cell r="D907">
            <v>969</v>
          </cell>
          <cell r="E907" t="str">
            <v xml:space="preserve">Combustiveis e Lubrificantes                     </v>
          </cell>
          <cell r="F907">
            <v>104745.48</v>
          </cell>
          <cell r="G907">
            <v>10971.41</v>
          </cell>
          <cell r="H907">
            <v>0</v>
          </cell>
          <cell r="I907">
            <v>115716.89</v>
          </cell>
        </row>
        <row r="908">
          <cell r="A908" t="str">
            <v>3.2.2.03.02</v>
          </cell>
          <cell r="B908" t="str">
            <v>A</v>
          </cell>
          <cell r="C908">
            <v>3</v>
          </cell>
          <cell r="D908">
            <v>970</v>
          </cell>
          <cell r="E908" t="str">
            <v xml:space="preserve">Material de Consumo                              </v>
          </cell>
          <cell r="F908">
            <v>53373.16</v>
          </cell>
          <cell r="G908">
            <v>5977.24</v>
          </cell>
          <cell r="H908">
            <v>0</v>
          </cell>
          <cell r="I908">
            <v>59350.400000000001</v>
          </cell>
        </row>
        <row r="909">
          <cell r="A909" t="str">
            <v>3.2.2.03.03</v>
          </cell>
          <cell r="B909" t="str">
            <v>A</v>
          </cell>
          <cell r="C909">
            <v>3</v>
          </cell>
          <cell r="D909">
            <v>971</v>
          </cell>
          <cell r="E909" t="str">
            <v xml:space="preserve">Objetos de Pequenos Valores                      </v>
          </cell>
          <cell r="F909">
            <v>1088.55</v>
          </cell>
          <cell r="G909">
            <v>0</v>
          </cell>
          <cell r="H909">
            <v>0</v>
          </cell>
          <cell r="I909">
            <v>1088.55</v>
          </cell>
        </row>
        <row r="910">
          <cell r="A910" t="str">
            <v>3.2.2.03.05</v>
          </cell>
          <cell r="B910" t="str">
            <v>A</v>
          </cell>
          <cell r="C910">
            <v>3</v>
          </cell>
          <cell r="D910">
            <v>973</v>
          </cell>
          <cell r="E910" t="str">
            <v xml:space="preserve">Fardamento e EPI's                               </v>
          </cell>
          <cell r="F910">
            <v>47874.14</v>
          </cell>
          <cell r="G910">
            <v>1419.98</v>
          </cell>
          <cell r="H910">
            <v>0</v>
          </cell>
          <cell r="I910">
            <v>49294.12</v>
          </cell>
        </row>
        <row r="911">
          <cell r="A911" t="str">
            <v>3.2.2.03.06</v>
          </cell>
          <cell r="B911" t="str">
            <v>A</v>
          </cell>
          <cell r="C911">
            <v>3</v>
          </cell>
          <cell r="D911">
            <v>974</v>
          </cell>
          <cell r="E911" t="str">
            <v xml:space="preserve">Materiais Diversos                               </v>
          </cell>
          <cell r="F911">
            <v>18359.45</v>
          </cell>
          <cell r="G911">
            <v>2441.2399999999998</v>
          </cell>
          <cell r="H911">
            <v>0</v>
          </cell>
          <cell r="I911">
            <v>20800.689999999999</v>
          </cell>
        </row>
        <row r="912">
          <cell r="A912" t="str">
            <v>3.2.2.03.10</v>
          </cell>
          <cell r="B912" t="str">
            <v>A</v>
          </cell>
          <cell r="C912">
            <v>3</v>
          </cell>
          <cell r="D912">
            <v>1973</v>
          </cell>
          <cell r="E912" t="str">
            <v xml:space="preserve">Material de Expediente                           </v>
          </cell>
          <cell r="F912">
            <v>23692.82</v>
          </cell>
          <cell r="G912">
            <v>7297.37</v>
          </cell>
          <cell r="H912">
            <v>0</v>
          </cell>
          <cell r="I912">
            <v>30990.19</v>
          </cell>
        </row>
        <row r="913">
          <cell r="A913" t="str">
            <v>3.2.2.03.12</v>
          </cell>
          <cell r="B913" t="str">
            <v>A</v>
          </cell>
          <cell r="C913">
            <v>3</v>
          </cell>
          <cell r="D913">
            <v>2794</v>
          </cell>
          <cell r="E913" t="str">
            <v xml:space="preserve">Reembolso Cartão-Proximidade                     </v>
          </cell>
          <cell r="F913">
            <v>-17.66</v>
          </cell>
          <cell r="G913">
            <v>0</v>
          </cell>
          <cell r="H913">
            <v>0</v>
          </cell>
          <cell r="I913">
            <v>-17.66</v>
          </cell>
        </row>
        <row r="914">
          <cell r="A914" t="str">
            <v>3.2.2.04</v>
          </cell>
          <cell r="B914" t="str">
            <v>S</v>
          </cell>
          <cell r="C914">
            <v>3</v>
          </cell>
          <cell r="D914">
            <v>1057</v>
          </cell>
          <cell r="E914" t="str">
            <v xml:space="preserve">Serviços Essenciais                              </v>
          </cell>
          <cell r="F914">
            <v>541837.24</v>
          </cell>
          <cell r="G914">
            <v>51222.78</v>
          </cell>
          <cell r="H914">
            <v>0</v>
          </cell>
          <cell r="I914">
            <v>593060.02</v>
          </cell>
        </row>
        <row r="915">
          <cell r="A915" t="str">
            <v>3.2.2.04.01</v>
          </cell>
          <cell r="B915" t="str">
            <v>A</v>
          </cell>
          <cell r="C915">
            <v>3</v>
          </cell>
          <cell r="D915">
            <v>1058</v>
          </cell>
          <cell r="E915" t="str">
            <v xml:space="preserve">Energia Elétrica                                 </v>
          </cell>
          <cell r="F915">
            <v>206251.74</v>
          </cell>
          <cell r="G915">
            <v>21292.45</v>
          </cell>
          <cell r="H915">
            <v>0</v>
          </cell>
          <cell r="I915">
            <v>227544.19</v>
          </cell>
        </row>
        <row r="916">
          <cell r="A916" t="str">
            <v>3.2.2.04.03</v>
          </cell>
          <cell r="B916" t="str">
            <v>A</v>
          </cell>
          <cell r="C916">
            <v>3</v>
          </cell>
          <cell r="D916">
            <v>1060</v>
          </cell>
          <cell r="E916" t="str">
            <v xml:space="preserve">Comunicação (Telefone Móvel)                     </v>
          </cell>
          <cell r="F916">
            <v>137818.04999999999</v>
          </cell>
          <cell r="G916">
            <v>12108.36</v>
          </cell>
          <cell r="H916">
            <v>0</v>
          </cell>
          <cell r="I916">
            <v>149926.41</v>
          </cell>
        </row>
        <row r="917">
          <cell r="A917" t="str">
            <v>3.2.2.04.04</v>
          </cell>
          <cell r="B917" t="str">
            <v>A</v>
          </cell>
          <cell r="C917">
            <v>3</v>
          </cell>
          <cell r="D917">
            <v>1061</v>
          </cell>
          <cell r="E917" t="str">
            <v xml:space="preserve">Água e Esgoto                                    </v>
          </cell>
          <cell r="F917">
            <v>48293.05</v>
          </cell>
          <cell r="G917">
            <v>4467.97</v>
          </cell>
          <cell r="H917">
            <v>0</v>
          </cell>
          <cell r="I917">
            <v>52761.02</v>
          </cell>
        </row>
        <row r="918">
          <cell r="A918" t="str">
            <v>3.2.2.04.05</v>
          </cell>
          <cell r="B918" t="str">
            <v>A</v>
          </cell>
          <cell r="C918">
            <v>3</v>
          </cell>
          <cell r="D918">
            <v>1862</v>
          </cell>
          <cell r="E918" t="str">
            <v xml:space="preserve">Comunicação (Telefone Fixo)                      </v>
          </cell>
          <cell r="F918">
            <v>82020.399999999994</v>
          </cell>
          <cell r="G918">
            <v>7062.75</v>
          </cell>
          <cell r="H918">
            <v>0</v>
          </cell>
          <cell r="I918">
            <v>89083.15</v>
          </cell>
        </row>
        <row r="919">
          <cell r="A919" t="str">
            <v>3.2.2.04.06</v>
          </cell>
          <cell r="B919" t="str">
            <v>A</v>
          </cell>
          <cell r="C919">
            <v>3</v>
          </cell>
          <cell r="D919">
            <v>1864</v>
          </cell>
          <cell r="E919" t="str">
            <v xml:space="preserve">Comunicação (Internet)                           </v>
          </cell>
          <cell r="F919">
            <v>67454</v>
          </cell>
          <cell r="G919">
            <v>6291.25</v>
          </cell>
          <cell r="H919">
            <v>0</v>
          </cell>
          <cell r="I919">
            <v>73745.25</v>
          </cell>
        </row>
        <row r="920">
          <cell r="A920" t="str">
            <v>3.2.2.05</v>
          </cell>
          <cell r="B920" t="str">
            <v>S</v>
          </cell>
          <cell r="C920">
            <v>3</v>
          </cell>
          <cell r="D920">
            <v>978</v>
          </cell>
          <cell r="E920" t="str">
            <v xml:space="preserve">Outras Despesas Administrativas                  </v>
          </cell>
          <cell r="F920">
            <v>3126459.87</v>
          </cell>
          <cell r="G920">
            <v>46091.9</v>
          </cell>
          <cell r="H920">
            <v>0</v>
          </cell>
          <cell r="I920">
            <v>3172551.77</v>
          </cell>
        </row>
        <row r="921">
          <cell r="A921" t="str">
            <v>3.2.2.05.04</v>
          </cell>
          <cell r="B921" t="str">
            <v>A</v>
          </cell>
          <cell r="C921">
            <v>3</v>
          </cell>
          <cell r="D921">
            <v>982</v>
          </cell>
          <cell r="E921" t="str">
            <v xml:space="preserve">Despesas com visitantes e convidados             </v>
          </cell>
          <cell r="F921">
            <v>4262.55</v>
          </cell>
          <cell r="G921">
            <v>1049</v>
          </cell>
          <cell r="H921">
            <v>0</v>
          </cell>
          <cell r="I921">
            <v>5311.55</v>
          </cell>
        </row>
        <row r="922">
          <cell r="A922" t="str">
            <v>3.2.2.05.06</v>
          </cell>
          <cell r="B922" t="str">
            <v>A</v>
          </cell>
          <cell r="C922">
            <v>3</v>
          </cell>
          <cell r="D922">
            <v>984</v>
          </cell>
          <cell r="E922" t="str">
            <v xml:space="preserve">Contribuições Institucionais                     </v>
          </cell>
          <cell r="F922">
            <v>15393.92</v>
          </cell>
          <cell r="G922">
            <v>10811.4</v>
          </cell>
          <cell r="H922">
            <v>0</v>
          </cell>
          <cell r="I922">
            <v>26205.32</v>
          </cell>
        </row>
        <row r="923">
          <cell r="A923" t="str">
            <v>3.2.2.05.07</v>
          </cell>
          <cell r="B923" t="str">
            <v>A</v>
          </cell>
          <cell r="C923">
            <v>3</v>
          </cell>
          <cell r="D923">
            <v>985</v>
          </cell>
          <cell r="E923" t="str">
            <v xml:space="preserve">Contribuições a Entidades de Classe              </v>
          </cell>
          <cell r="F923">
            <v>29279.360000000001</v>
          </cell>
          <cell r="G923">
            <v>2800</v>
          </cell>
          <cell r="H923">
            <v>0</v>
          </cell>
          <cell r="I923">
            <v>32079.360000000001</v>
          </cell>
        </row>
        <row r="924">
          <cell r="A924" t="str">
            <v>3.2.2.05.08</v>
          </cell>
          <cell r="B924" t="str">
            <v>A</v>
          </cell>
          <cell r="C924">
            <v>3</v>
          </cell>
          <cell r="D924">
            <v>986</v>
          </cell>
          <cell r="E924" t="str">
            <v xml:space="preserve">Outros Serviços Especializados                   </v>
          </cell>
          <cell r="F924">
            <v>1265439.74</v>
          </cell>
          <cell r="G924">
            <v>18068.169999999998</v>
          </cell>
          <cell r="H924">
            <v>0</v>
          </cell>
          <cell r="I924">
            <v>1283507.9099999999</v>
          </cell>
        </row>
        <row r="925">
          <cell r="A925" t="str">
            <v>3.2.2.05.10</v>
          </cell>
          <cell r="B925" t="str">
            <v>A</v>
          </cell>
          <cell r="C925">
            <v>3</v>
          </cell>
          <cell r="D925">
            <v>988</v>
          </cell>
          <cell r="E925" t="str">
            <v xml:space="preserve">Despesas Diversas                                </v>
          </cell>
          <cell r="F925">
            <v>217.6</v>
          </cell>
          <cell r="G925">
            <v>0</v>
          </cell>
          <cell r="H925">
            <v>0</v>
          </cell>
          <cell r="I925">
            <v>217.6</v>
          </cell>
        </row>
        <row r="926">
          <cell r="A926" t="str">
            <v>3.2.2.05.12</v>
          </cell>
          <cell r="B926" t="str">
            <v>A</v>
          </cell>
          <cell r="C926">
            <v>3</v>
          </cell>
          <cell r="D926">
            <v>990</v>
          </cell>
          <cell r="E926" t="str">
            <v xml:space="preserve">Despesas c/ Cartório                             </v>
          </cell>
          <cell r="F926">
            <v>660.65</v>
          </cell>
          <cell r="G926">
            <v>0</v>
          </cell>
          <cell r="H926">
            <v>0</v>
          </cell>
          <cell r="I926">
            <v>660.65</v>
          </cell>
        </row>
        <row r="927">
          <cell r="A927" t="str">
            <v>3.2.2.05.13</v>
          </cell>
          <cell r="B927" t="str">
            <v>A</v>
          </cell>
          <cell r="C927">
            <v>3</v>
          </cell>
          <cell r="D927">
            <v>991</v>
          </cell>
          <cell r="E927" t="str">
            <v xml:space="preserve">Despesas c/ Fretes e Despachos                   </v>
          </cell>
          <cell r="F927">
            <v>17869.22</v>
          </cell>
          <cell r="G927">
            <v>1752.43</v>
          </cell>
          <cell r="H927">
            <v>0</v>
          </cell>
          <cell r="I927">
            <v>19621.650000000001</v>
          </cell>
        </row>
        <row r="928">
          <cell r="A928" t="str">
            <v>3.2.2.05.14</v>
          </cell>
          <cell r="B928" t="str">
            <v>A</v>
          </cell>
          <cell r="C928">
            <v>3</v>
          </cell>
          <cell r="D928">
            <v>992</v>
          </cell>
          <cell r="E928" t="str">
            <v xml:space="preserve">Custas Processuais e Judiciais                   </v>
          </cell>
          <cell r="F928">
            <v>26502.14</v>
          </cell>
          <cell r="G928">
            <v>11610.9</v>
          </cell>
          <cell r="H928">
            <v>0</v>
          </cell>
          <cell r="I928">
            <v>38113.040000000001</v>
          </cell>
        </row>
        <row r="929">
          <cell r="A929" t="str">
            <v>3.2.2.05.15</v>
          </cell>
          <cell r="B929" t="str">
            <v>A</v>
          </cell>
          <cell r="C929">
            <v>3</v>
          </cell>
          <cell r="D929">
            <v>993</v>
          </cell>
          <cell r="E929" t="str">
            <v xml:space="preserve">Multas Compensatórias                            </v>
          </cell>
          <cell r="F929">
            <v>162688.20000000001</v>
          </cell>
          <cell r="G929">
            <v>0</v>
          </cell>
          <cell r="H929">
            <v>0</v>
          </cell>
          <cell r="I929">
            <v>162688.20000000001</v>
          </cell>
        </row>
        <row r="930">
          <cell r="A930" t="str">
            <v>3.2.2.05.17</v>
          </cell>
          <cell r="B930" t="str">
            <v>A</v>
          </cell>
          <cell r="C930">
            <v>3</v>
          </cell>
          <cell r="D930">
            <v>995</v>
          </cell>
          <cell r="E930" t="str">
            <v xml:space="preserve">Multa por Infração                               </v>
          </cell>
          <cell r="F930">
            <v>1509662.13</v>
          </cell>
          <cell r="G930">
            <v>0</v>
          </cell>
          <cell r="H930">
            <v>0</v>
          </cell>
          <cell r="I930">
            <v>1509662.13</v>
          </cell>
        </row>
        <row r="931">
          <cell r="A931" t="str">
            <v>3.2.2.05.22</v>
          </cell>
          <cell r="B931" t="str">
            <v>A</v>
          </cell>
          <cell r="C931">
            <v>3</v>
          </cell>
          <cell r="D931">
            <v>2604</v>
          </cell>
          <cell r="E931" t="str">
            <v xml:space="preserve">Doações Indedutíveis                             </v>
          </cell>
          <cell r="F931">
            <v>94484.36</v>
          </cell>
          <cell r="G931">
            <v>0</v>
          </cell>
          <cell r="H931">
            <v>0</v>
          </cell>
          <cell r="I931">
            <v>94484.36</v>
          </cell>
        </row>
        <row r="932">
          <cell r="A932" t="str">
            <v>3.2.2.06</v>
          </cell>
          <cell r="B932" t="str">
            <v>S</v>
          </cell>
          <cell r="C932">
            <v>3</v>
          </cell>
          <cell r="D932">
            <v>999</v>
          </cell>
          <cell r="E932" t="str">
            <v xml:space="preserve">Depreciação/Amortização                          </v>
          </cell>
          <cell r="F932">
            <v>3263212.78</v>
          </cell>
          <cell r="G932">
            <v>308293.42</v>
          </cell>
          <cell r="H932">
            <v>0</v>
          </cell>
          <cell r="I932">
            <v>3571506.2</v>
          </cell>
        </row>
        <row r="933">
          <cell r="A933" t="str">
            <v>3.2.2.06.01</v>
          </cell>
          <cell r="B933" t="str">
            <v>A</v>
          </cell>
          <cell r="C933">
            <v>3</v>
          </cell>
          <cell r="D933">
            <v>1000</v>
          </cell>
          <cell r="E933" t="str">
            <v xml:space="preserve">Depreciações                                     </v>
          </cell>
          <cell r="F933">
            <v>3263212.78</v>
          </cell>
          <cell r="G933">
            <v>308293.42</v>
          </cell>
          <cell r="H933">
            <v>0</v>
          </cell>
          <cell r="I933">
            <v>3571506.2</v>
          </cell>
        </row>
        <row r="934">
          <cell r="A934" t="str">
            <v>3.2.2.07</v>
          </cell>
          <cell r="B934" t="str">
            <v>S</v>
          </cell>
          <cell r="C934">
            <v>3</v>
          </cell>
          <cell r="D934">
            <v>1385</v>
          </cell>
          <cell r="E934" t="str">
            <v xml:space="preserve">Despesas Terminal Porto Grande                   </v>
          </cell>
          <cell r="F934">
            <v>16880.37</v>
          </cell>
          <cell r="G934">
            <v>1645.04</v>
          </cell>
          <cell r="H934">
            <v>0</v>
          </cell>
          <cell r="I934">
            <v>18525.41</v>
          </cell>
        </row>
        <row r="935">
          <cell r="A935" t="str">
            <v>3.2.2.07.04</v>
          </cell>
          <cell r="B935" t="str">
            <v>S</v>
          </cell>
          <cell r="C935">
            <v>3</v>
          </cell>
          <cell r="D935">
            <v>1388</v>
          </cell>
          <cell r="E935" t="str">
            <v xml:space="preserve">Serviços Essenciais - Porto Grande               </v>
          </cell>
          <cell r="F935">
            <v>16880.37</v>
          </cell>
          <cell r="G935">
            <v>1645.04</v>
          </cell>
          <cell r="H935">
            <v>0</v>
          </cell>
          <cell r="I935">
            <v>18525.41</v>
          </cell>
        </row>
        <row r="936">
          <cell r="A936" t="str">
            <v>3.2.2.07.04.0001</v>
          </cell>
          <cell r="B936" t="str">
            <v>A</v>
          </cell>
          <cell r="C936">
            <v>3</v>
          </cell>
          <cell r="D936">
            <v>1389</v>
          </cell>
          <cell r="E936" t="str">
            <v xml:space="preserve">Energia Elétrica - Porto Grande                  </v>
          </cell>
          <cell r="F936">
            <v>16880.37</v>
          </cell>
          <cell r="G936">
            <v>1645.04</v>
          </cell>
          <cell r="H936">
            <v>0</v>
          </cell>
          <cell r="I936">
            <v>18525.41</v>
          </cell>
        </row>
        <row r="937">
          <cell r="A937" t="str">
            <v>3.2.3</v>
          </cell>
          <cell r="B937" t="str">
            <v>S</v>
          </cell>
          <cell r="C937">
            <v>3</v>
          </cell>
          <cell r="D937">
            <v>1002</v>
          </cell>
          <cell r="E937" t="str">
            <v xml:space="preserve">Despesas Tributárias                             </v>
          </cell>
          <cell r="F937">
            <v>561467.49</v>
          </cell>
          <cell r="G937">
            <v>5435</v>
          </cell>
          <cell r="H937">
            <v>0</v>
          </cell>
          <cell r="I937">
            <v>566902.49</v>
          </cell>
        </row>
        <row r="938">
          <cell r="A938" t="str">
            <v>3.2.3.01</v>
          </cell>
          <cell r="B938" t="str">
            <v>S</v>
          </cell>
          <cell r="C938">
            <v>3</v>
          </cell>
          <cell r="D938">
            <v>1003</v>
          </cell>
          <cell r="E938" t="str">
            <v xml:space="preserve">Taxas                                            </v>
          </cell>
          <cell r="F938">
            <v>78899.75</v>
          </cell>
          <cell r="G938">
            <v>5435</v>
          </cell>
          <cell r="H938">
            <v>0</v>
          </cell>
          <cell r="I938">
            <v>84334.75</v>
          </cell>
        </row>
        <row r="939">
          <cell r="A939" t="str">
            <v>3.2.3.01.01</v>
          </cell>
          <cell r="B939" t="str">
            <v>A</v>
          </cell>
          <cell r="C939">
            <v>3</v>
          </cell>
          <cell r="D939">
            <v>1004</v>
          </cell>
          <cell r="E939" t="str">
            <v xml:space="preserve">Taxa de Localização e Funcionamento              </v>
          </cell>
          <cell r="F939">
            <v>7770.52</v>
          </cell>
          <cell r="G939">
            <v>0</v>
          </cell>
          <cell r="H939">
            <v>0</v>
          </cell>
          <cell r="I939">
            <v>7770.52</v>
          </cell>
        </row>
        <row r="940">
          <cell r="A940" t="str">
            <v>3.2.3.01.02</v>
          </cell>
          <cell r="B940" t="str">
            <v>A</v>
          </cell>
          <cell r="C940">
            <v>3</v>
          </cell>
          <cell r="D940">
            <v>1005</v>
          </cell>
          <cell r="E940" t="str">
            <v xml:space="preserve">Taxas Estaduais                                  </v>
          </cell>
          <cell r="F940">
            <v>53053.64</v>
          </cell>
          <cell r="G940">
            <v>5246</v>
          </cell>
          <cell r="H940">
            <v>0</v>
          </cell>
          <cell r="I940">
            <v>58299.64</v>
          </cell>
        </row>
        <row r="941">
          <cell r="A941" t="str">
            <v>3.2.3.01.04</v>
          </cell>
          <cell r="B941" t="str">
            <v>A</v>
          </cell>
          <cell r="C941">
            <v>3</v>
          </cell>
          <cell r="D941">
            <v>1007</v>
          </cell>
          <cell r="E941" t="str">
            <v xml:space="preserve">Outras Taxas Federais                            </v>
          </cell>
          <cell r="F941">
            <v>13421.3</v>
          </cell>
          <cell r="G941">
            <v>189</v>
          </cell>
          <cell r="H941">
            <v>0</v>
          </cell>
          <cell r="I941">
            <v>13610.3</v>
          </cell>
        </row>
        <row r="942">
          <cell r="A942" t="str">
            <v>3.2.3.01.05</v>
          </cell>
          <cell r="B942" t="str">
            <v>A</v>
          </cell>
          <cell r="C942">
            <v>3</v>
          </cell>
          <cell r="D942">
            <v>1008</v>
          </cell>
          <cell r="E942" t="str">
            <v xml:space="preserve">Taxa de Licenciamento de Veículos                </v>
          </cell>
          <cell r="F942">
            <v>4654.29</v>
          </cell>
          <cell r="G942">
            <v>0</v>
          </cell>
          <cell r="H942">
            <v>0</v>
          </cell>
          <cell r="I942">
            <v>4654.29</v>
          </cell>
        </row>
        <row r="943">
          <cell r="A943" t="str">
            <v>3.2.3.02</v>
          </cell>
          <cell r="B943" t="str">
            <v>S</v>
          </cell>
          <cell r="C943">
            <v>3</v>
          </cell>
          <cell r="D943">
            <v>1884</v>
          </cell>
          <cell r="E943" t="str">
            <v xml:space="preserve">Impostos                                         </v>
          </cell>
          <cell r="F943">
            <v>482567.74</v>
          </cell>
          <cell r="G943">
            <v>0</v>
          </cell>
          <cell r="H943">
            <v>0</v>
          </cell>
          <cell r="I943">
            <v>482567.74</v>
          </cell>
        </row>
        <row r="944">
          <cell r="A944" t="str">
            <v>3.2.3.02.03</v>
          </cell>
          <cell r="B944" t="str">
            <v>A</v>
          </cell>
          <cell r="C944">
            <v>3</v>
          </cell>
          <cell r="D944">
            <v>1887</v>
          </cell>
          <cell r="E944" t="str">
            <v xml:space="preserve">Federal                                          </v>
          </cell>
          <cell r="F944">
            <v>482567.74</v>
          </cell>
          <cell r="G944">
            <v>0</v>
          </cell>
          <cell r="H944">
            <v>0</v>
          </cell>
          <cell r="I944">
            <v>482567.74</v>
          </cell>
        </row>
        <row r="945">
          <cell r="A945" t="str">
            <v>3.2.4</v>
          </cell>
          <cell r="B945" t="str">
            <v>S</v>
          </cell>
          <cell r="C945">
            <v>3</v>
          </cell>
          <cell r="D945">
            <v>1010</v>
          </cell>
          <cell r="E945" t="str">
            <v xml:space="preserve">Resultado Financeiro                             </v>
          </cell>
          <cell r="F945">
            <v>9529387.6799999997</v>
          </cell>
          <cell r="G945">
            <v>2315193.52</v>
          </cell>
          <cell r="H945">
            <v>71131.94</v>
          </cell>
          <cell r="I945">
            <v>11773449.26</v>
          </cell>
        </row>
        <row r="946">
          <cell r="A946" t="str">
            <v>3.2.4.01</v>
          </cell>
          <cell r="B946" t="str">
            <v>S</v>
          </cell>
          <cell r="C946">
            <v>3</v>
          </cell>
          <cell r="D946">
            <v>1011</v>
          </cell>
          <cell r="E946" t="str">
            <v xml:space="preserve">Receitas Financeiras                             </v>
          </cell>
          <cell r="F946">
            <v>-12161373.039999999</v>
          </cell>
          <cell r="G946">
            <v>3307.64</v>
          </cell>
          <cell r="H946">
            <v>71131.94</v>
          </cell>
          <cell r="I946">
            <v>-12229197.34</v>
          </cell>
        </row>
        <row r="947">
          <cell r="A947" t="str">
            <v>3.2.4.01.01</v>
          </cell>
          <cell r="B947" t="str">
            <v>A</v>
          </cell>
          <cell r="C947">
            <v>3</v>
          </cell>
          <cell r="D947">
            <v>1012</v>
          </cell>
          <cell r="E947" t="str">
            <v xml:space="preserve">Receitas de Aplicações Financeiras               </v>
          </cell>
          <cell r="F947">
            <v>-11326951.77</v>
          </cell>
          <cell r="G947">
            <v>0</v>
          </cell>
          <cell r="H947">
            <v>41863.769999999997</v>
          </cell>
          <cell r="I947">
            <v>-11368815.539999999</v>
          </cell>
        </row>
        <row r="948">
          <cell r="A948" t="str">
            <v>3.2.4.01.02</v>
          </cell>
          <cell r="B948" t="str">
            <v>A</v>
          </cell>
          <cell r="C948">
            <v>3</v>
          </cell>
          <cell r="D948">
            <v>1013</v>
          </cell>
          <cell r="E948" t="str">
            <v xml:space="preserve">Descontos Obtidos                                </v>
          </cell>
          <cell r="F948">
            <v>-67895.39</v>
          </cell>
          <cell r="G948">
            <v>0</v>
          </cell>
          <cell r="H948">
            <v>9348.64</v>
          </cell>
          <cell r="I948">
            <v>-77244.03</v>
          </cell>
        </row>
        <row r="949">
          <cell r="A949" t="str">
            <v>3.2.4.01.03</v>
          </cell>
          <cell r="B949" t="str">
            <v>A</v>
          </cell>
          <cell r="C949">
            <v>3</v>
          </cell>
          <cell r="D949">
            <v>1014</v>
          </cell>
          <cell r="E949" t="str">
            <v xml:space="preserve">Juros Ativos                                     </v>
          </cell>
          <cell r="F949">
            <v>-1131262.51</v>
          </cell>
          <cell r="G949">
            <v>0</v>
          </cell>
          <cell r="H949">
            <v>6714.98</v>
          </cell>
          <cell r="I949">
            <v>-1137977.49</v>
          </cell>
        </row>
        <row r="950">
          <cell r="A950" t="str">
            <v>3.2.4.01.05</v>
          </cell>
          <cell r="B950" t="str">
            <v>A</v>
          </cell>
          <cell r="C950">
            <v>3</v>
          </cell>
          <cell r="D950">
            <v>2522</v>
          </cell>
          <cell r="E950" t="str">
            <v xml:space="preserve">Multas Recebidas de Clientes                     </v>
          </cell>
          <cell r="F950">
            <v>-225823.96</v>
          </cell>
          <cell r="G950">
            <v>0</v>
          </cell>
          <cell r="H950">
            <v>13204.55</v>
          </cell>
          <cell r="I950">
            <v>-239028.51</v>
          </cell>
        </row>
        <row r="951">
          <cell r="A951" t="str">
            <v>3.2.4.01.06</v>
          </cell>
          <cell r="B951" t="str">
            <v>A</v>
          </cell>
          <cell r="C951">
            <v>3</v>
          </cell>
          <cell r="D951">
            <v>2608</v>
          </cell>
          <cell r="E951" t="str">
            <v xml:space="preserve">(-) PIS s/ Receitas Financeiras                  </v>
          </cell>
          <cell r="F951">
            <v>82903.960000000006</v>
          </cell>
          <cell r="G951">
            <v>462.36</v>
          </cell>
          <cell r="H951">
            <v>0</v>
          </cell>
          <cell r="I951">
            <v>83366.320000000007</v>
          </cell>
        </row>
        <row r="952">
          <cell r="A952" t="str">
            <v>3.2.4.01.07</v>
          </cell>
          <cell r="B952" t="str">
            <v>A</v>
          </cell>
          <cell r="C952">
            <v>3</v>
          </cell>
          <cell r="D952">
            <v>2609</v>
          </cell>
          <cell r="E952" t="str">
            <v xml:space="preserve">(-) COFINS s/ Receitas Financeiras               </v>
          </cell>
          <cell r="F952">
            <v>510178.18</v>
          </cell>
          <cell r="G952">
            <v>2845.28</v>
          </cell>
          <cell r="H952">
            <v>0</v>
          </cell>
          <cell r="I952">
            <v>513023.46</v>
          </cell>
        </row>
        <row r="953">
          <cell r="A953" t="str">
            <v>3.2.4.01.08</v>
          </cell>
          <cell r="B953" t="str">
            <v>A</v>
          </cell>
          <cell r="C953">
            <v>3</v>
          </cell>
          <cell r="D953">
            <v>2664</v>
          </cell>
          <cell r="E953" t="str">
            <v xml:space="preserve">Atualiz. Monetária Depósitos Recursais           </v>
          </cell>
          <cell r="F953">
            <v>-886.6</v>
          </cell>
          <cell r="G953">
            <v>0</v>
          </cell>
          <cell r="H953">
            <v>0</v>
          </cell>
          <cell r="I953">
            <v>-886.6</v>
          </cell>
        </row>
        <row r="954">
          <cell r="A954" t="str">
            <v>3.2.4.01.09</v>
          </cell>
          <cell r="B954" t="str">
            <v>A</v>
          </cell>
          <cell r="C954">
            <v>3</v>
          </cell>
          <cell r="D954">
            <v>2968</v>
          </cell>
          <cell r="E954" t="str">
            <v xml:space="preserve">Variação Cambial Positiva                        </v>
          </cell>
          <cell r="F954">
            <v>-1634.95</v>
          </cell>
          <cell r="G954">
            <v>0</v>
          </cell>
          <cell r="H954">
            <v>0</v>
          </cell>
          <cell r="I954">
            <v>-1634.95</v>
          </cell>
        </row>
        <row r="955">
          <cell r="A955" t="str">
            <v>3.2.4.02</v>
          </cell>
          <cell r="B955" t="str">
            <v>S</v>
          </cell>
          <cell r="C955">
            <v>3</v>
          </cell>
          <cell r="D955">
            <v>1015</v>
          </cell>
          <cell r="E955" t="str">
            <v xml:space="preserve">Despesas Financeiras                             </v>
          </cell>
          <cell r="F955">
            <v>21690760.719999999</v>
          </cell>
          <cell r="G955">
            <v>2311885.88</v>
          </cell>
          <cell r="H955">
            <v>0</v>
          </cell>
          <cell r="I955">
            <v>24002646.600000001</v>
          </cell>
        </row>
        <row r="956">
          <cell r="A956" t="str">
            <v>3.2.4.02.02</v>
          </cell>
          <cell r="B956" t="str">
            <v>A</v>
          </cell>
          <cell r="C956">
            <v>3</v>
          </cell>
          <cell r="D956">
            <v>1017</v>
          </cell>
          <cell r="E956" t="str">
            <v xml:space="preserve">Tarifas Bancárias                                </v>
          </cell>
          <cell r="F956">
            <v>124764.65</v>
          </cell>
          <cell r="G956">
            <v>3678.78</v>
          </cell>
          <cell r="H956">
            <v>0</v>
          </cell>
          <cell r="I956">
            <v>128443.43</v>
          </cell>
        </row>
        <row r="957">
          <cell r="A957" t="str">
            <v>3.2.4.02.03</v>
          </cell>
          <cell r="B957" t="str">
            <v>A</v>
          </cell>
          <cell r="C957">
            <v>3</v>
          </cell>
          <cell r="D957">
            <v>1018</v>
          </cell>
          <cell r="E957" t="str">
            <v xml:space="preserve">Juros Passivos                                   </v>
          </cell>
          <cell r="F957">
            <v>166502.1</v>
          </cell>
          <cell r="G957">
            <v>0</v>
          </cell>
          <cell r="H957">
            <v>0</v>
          </cell>
          <cell r="I957">
            <v>166502.1</v>
          </cell>
        </row>
        <row r="958">
          <cell r="A958" t="str">
            <v>3.2.4.02.04</v>
          </cell>
          <cell r="B958" t="str">
            <v>A</v>
          </cell>
          <cell r="C958">
            <v>3</v>
          </cell>
          <cell r="D958">
            <v>1019</v>
          </cell>
          <cell r="E958" t="str">
            <v xml:space="preserve">Juros sobre o Capital Próprio                    </v>
          </cell>
          <cell r="F958">
            <v>21326498.98</v>
          </cell>
          <cell r="G958">
            <v>2299209.88</v>
          </cell>
          <cell r="H958">
            <v>0</v>
          </cell>
          <cell r="I958">
            <v>23625708.859999999</v>
          </cell>
        </row>
        <row r="959">
          <cell r="A959" t="str">
            <v>3.2.4.02.05</v>
          </cell>
          <cell r="B959" t="str">
            <v>A</v>
          </cell>
          <cell r="C959">
            <v>3</v>
          </cell>
          <cell r="D959">
            <v>1020</v>
          </cell>
          <cell r="E959" t="str">
            <v xml:space="preserve">Variação Cambial Negativa                        </v>
          </cell>
          <cell r="F959">
            <v>307.63</v>
          </cell>
          <cell r="G959">
            <v>0</v>
          </cell>
          <cell r="H959">
            <v>0</v>
          </cell>
          <cell r="I959">
            <v>307.63</v>
          </cell>
        </row>
        <row r="960">
          <cell r="A960" t="str">
            <v>3.2.4.02.06</v>
          </cell>
          <cell r="B960" t="str">
            <v>A</v>
          </cell>
          <cell r="C960">
            <v>3</v>
          </cell>
          <cell r="D960">
            <v>1021</v>
          </cell>
          <cell r="E960" t="str">
            <v xml:space="preserve">Descontos ou Abatimentos Concedidos              </v>
          </cell>
          <cell r="F960">
            <v>6434.93</v>
          </cell>
          <cell r="G960">
            <v>1.17</v>
          </cell>
          <cell r="H960">
            <v>0</v>
          </cell>
          <cell r="I960">
            <v>6436.1</v>
          </cell>
        </row>
        <row r="961">
          <cell r="A961" t="str">
            <v>3.2.4.02.07</v>
          </cell>
          <cell r="B961" t="str">
            <v>A</v>
          </cell>
          <cell r="C961">
            <v>3</v>
          </cell>
          <cell r="D961">
            <v>1022</v>
          </cell>
          <cell r="E961" t="str">
            <v xml:space="preserve">IOF                                              </v>
          </cell>
          <cell r="F961">
            <v>10055.17</v>
          </cell>
          <cell r="G961">
            <v>5124.1499999999996</v>
          </cell>
          <cell r="H961">
            <v>0</v>
          </cell>
          <cell r="I961">
            <v>15179.32</v>
          </cell>
        </row>
        <row r="962">
          <cell r="A962" t="str">
            <v>3.2.4.02.09</v>
          </cell>
          <cell r="B962" t="str">
            <v>A</v>
          </cell>
          <cell r="C962">
            <v>3</v>
          </cell>
          <cell r="D962">
            <v>2404</v>
          </cell>
          <cell r="E962" t="str">
            <v xml:space="preserve">Atualiz. Monetária Depósitos de Caução           </v>
          </cell>
          <cell r="F962">
            <v>56022.82</v>
          </cell>
          <cell r="G962">
            <v>3871.9</v>
          </cell>
          <cell r="H962">
            <v>0</v>
          </cell>
          <cell r="I962">
            <v>59894.720000000001</v>
          </cell>
        </row>
        <row r="963">
          <cell r="A963" t="str">
            <v>3.2.4.02.10</v>
          </cell>
          <cell r="B963" t="str">
            <v>A</v>
          </cell>
          <cell r="C963">
            <v>3</v>
          </cell>
          <cell r="D963">
            <v>2586</v>
          </cell>
          <cell r="E963" t="str">
            <v xml:space="preserve">Atual. Monetária Gar Verb Rescisórias            </v>
          </cell>
          <cell r="F963">
            <v>174.44</v>
          </cell>
          <cell r="G963">
            <v>0</v>
          </cell>
          <cell r="H963">
            <v>0</v>
          </cell>
          <cell r="I963">
            <v>174.44</v>
          </cell>
        </row>
        <row r="964">
          <cell r="A964" t="str">
            <v>3.2.5</v>
          </cell>
          <cell r="B964" t="str">
            <v>S</v>
          </cell>
          <cell r="C964">
            <v>3</v>
          </cell>
          <cell r="D964">
            <v>1024</v>
          </cell>
          <cell r="E964" t="str">
            <v xml:space="preserve">Provisões Constituídas                           </v>
          </cell>
          <cell r="F964">
            <v>14941156.210000001</v>
          </cell>
          <cell r="G964">
            <v>1210959.52</v>
          </cell>
          <cell r="H964">
            <v>403652.14</v>
          </cell>
          <cell r="I964">
            <v>15748463.59</v>
          </cell>
        </row>
        <row r="965">
          <cell r="A965" t="str">
            <v>3.2.5.01</v>
          </cell>
          <cell r="B965" t="str">
            <v>S</v>
          </cell>
          <cell r="C965">
            <v>3</v>
          </cell>
          <cell r="D965">
            <v>1025</v>
          </cell>
          <cell r="E965" t="str">
            <v xml:space="preserve">Provisões Tributárias                            </v>
          </cell>
          <cell r="F965">
            <v>15672222.279999999</v>
          </cell>
          <cell r="G965">
            <v>594979.52</v>
          </cell>
          <cell r="H965">
            <v>156652.14000000001</v>
          </cell>
          <cell r="I965">
            <v>16110549.66</v>
          </cell>
        </row>
        <row r="966">
          <cell r="A966" t="str">
            <v>3.2.5.01.01</v>
          </cell>
          <cell r="B966" t="str">
            <v>A</v>
          </cell>
          <cell r="C966">
            <v>3</v>
          </cell>
          <cell r="D966">
            <v>1026</v>
          </cell>
          <cell r="E966" t="str">
            <v xml:space="preserve">CSLL                                             </v>
          </cell>
          <cell r="F966">
            <v>7002073.75</v>
          </cell>
          <cell r="G966">
            <v>160862.75</v>
          </cell>
          <cell r="H966">
            <v>0</v>
          </cell>
          <cell r="I966">
            <v>7162936.5</v>
          </cell>
        </row>
        <row r="967">
          <cell r="A967" t="str">
            <v>3.2.5.01.02</v>
          </cell>
          <cell r="B967" t="str">
            <v>A</v>
          </cell>
          <cell r="C967">
            <v>3</v>
          </cell>
          <cell r="D967">
            <v>1027</v>
          </cell>
          <cell r="E967" t="str">
            <v xml:space="preserve">IRPJ                                             </v>
          </cell>
          <cell r="F967">
            <v>18961399.949999999</v>
          </cell>
          <cell r="G967">
            <v>434116.77</v>
          </cell>
          <cell r="H967">
            <v>0</v>
          </cell>
          <cell r="I967">
            <v>19395516.719999999</v>
          </cell>
        </row>
        <row r="968">
          <cell r="A968" t="str">
            <v>3.2.5.01.03</v>
          </cell>
          <cell r="B968" t="str">
            <v>A</v>
          </cell>
          <cell r="C968">
            <v>3</v>
          </cell>
          <cell r="D968">
            <v>1028</v>
          </cell>
          <cell r="E968" t="str">
            <v xml:space="preserve">Receita de Subvenção -Redução IRPJ ADENE         </v>
          </cell>
          <cell r="F968">
            <v>-10291251.42</v>
          </cell>
          <cell r="G968">
            <v>0</v>
          </cell>
          <cell r="H968">
            <v>156652.14000000001</v>
          </cell>
          <cell r="I968">
            <v>-10447903.560000001</v>
          </cell>
        </row>
        <row r="969">
          <cell r="A969" t="str">
            <v>3.2.5.03</v>
          </cell>
          <cell r="B969" t="str">
            <v>S</v>
          </cell>
          <cell r="C969">
            <v>3</v>
          </cell>
          <cell r="D969">
            <v>1597</v>
          </cell>
          <cell r="E969" t="str">
            <v xml:space="preserve">Provisões p/ Contingências                       </v>
          </cell>
          <cell r="F969">
            <v>-277217.52</v>
          </cell>
          <cell r="G969">
            <v>610000</v>
          </cell>
          <cell r="H969">
            <v>247000</v>
          </cell>
          <cell r="I969">
            <v>85782.48</v>
          </cell>
        </row>
        <row r="970">
          <cell r="A970" t="str">
            <v>3.2.5.03.02</v>
          </cell>
          <cell r="B970" t="str">
            <v>A</v>
          </cell>
          <cell r="C970">
            <v>3</v>
          </cell>
          <cell r="D970">
            <v>1601</v>
          </cell>
          <cell r="E970" t="str">
            <v xml:space="preserve">Provisão p/ Contingências Cíveis                 </v>
          </cell>
          <cell r="F970">
            <v>0</v>
          </cell>
          <cell r="G970">
            <v>610000</v>
          </cell>
          <cell r="H970">
            <v>0</v>
          </cell>
          <cell r="I970">
            <v>610000</v>
          </cell>
        </row>
        <row r="971">
          <cell r="A971" t="str">
            <v>3.2.5.03.05</v>
          </cell>
          <cell r="B971" t="str">
            <v>A</v>
          </cell>
          <cell r="C971">
            <v>3</v>
          </cell>
          <cell r="D971">
            <v>2841</v>
          </cell>
          <cell r="E971" t="str">
            <v xml:space="preserve">(-) Rev.Provisão p/ Cont Cíveis                  </v>
          </cell>
          <cell r="F971">
            <v>-277217.52</v>
          </cell>
          <cell r="G971">
            <v>0</v>
          </cell>
          <cell r="H971">
            <v>247000</v>
          </cell>
          <cell r="I971">
            <v>-524217.52</v>
          </cell>
        </row>
        <row r="972">
          <cell r="A972" t="str">
            <v>3.2.5.04</v>
          </cell>
          <cell r="B972" t="str">
            <v>S</v>
          </cell>
          <cell r="C972">
            <v>3</v>
          </cell>
          <cell r="D972">
            <v>1723</v>
          </cell>
          <cell r="E972" t="str">
            <v xml:space="preserve">Perdas                                           </v>
          </cell>
          <cell r="F972">
            <v>-453848.55</v>
          </cell>
          <cell r="G972">
            <v>5980</v>
          </cell>
          <cell r="H972">
            <v>0</v>
          </cell>
          <cell r="I972">
            <v>-447868.55</v>
          </cell>
        </row>
        <row r="973">
          <cell r="A973" t="str">
            <v>3.2.5.04.01</v>
          </cell>
          <cell r="B973" t="str">
            <v>A</v>
          </cell>
          <cell r="C973">
            <v>3</v>
          </cell>
          <cell r="D973">
            <v>1724</v>
          </cell>
          <cell r="E973" t="str">
            <v xml:space="preserve">Perdas nos Recebimentos de Créditos              </v>
          </cell>
          <cell r="F973">
            <v>0</v>
          </cell>
          <cell r="G973">
            <v>5980</v>
          </cell>
          <cell r="H973">
            <v>0</v>
          </cell>
          <cell r="I973">
            <v>5980</v>
          </cell>
        </row>
        <row r="974">
          <cell r="A974" t="str">
            <v>3.2.5.04.02</v>
          </cell>
          <cell r="B974" t="str">
            <v>A</v>
          </cell>
          <cell r="C974">
            <v>3</v>
          </cell>
          <cell r="D974">
            <v>2967</v>
          </cell>
          <cell r="E974" t="str">
            <v xml:space="preserve">(-) Rev. Perdas Recebimentos de Créditos         </v>
          </cell>
          <cell r="F974">
            <v>-453848.55</v>
          </cell>
          <cell r="G974">
            <v>0</v>
          </cell>
          <cell r="H974">
            <v>0</v>
          </cell>
          <cell r="I974">
            <v>-453848.55</v>
          </cell>
        </row>
        <row r="975">
          <cell r="A975" t="str">
            <v>3.2.6</v>
          </cell>
          <cell r="B975" t="str">
            <v>S</v>
          </cell>
          <cell r="C975">
            <v>3</v>
          </cell>
          <cell r="D975">
            <v>1031</v>
          </cell>
          <cell r="E975" t="str">
            <v xml:space="preserve">Resultado não Operacional                        </v>
          </cell>
          <cell r="F975">
            <v>3134.23</v>
          </cell>
          <cell r="G975">
            <v>543.12</v>
          </cell>
          <cell r="H975">
            <v>274.7</v>
          </cell>
          <cell r="I975">
            <v>3402.65</v>
          </cell>
        </row>
        <row r="976">
          <cell r="A976" t="str">
            <v>3.2.6.04</v>
          </cell>
          <cell r="B976" t="str">
            <v>S</v>
          </cell>
          <cell r="C976">
            <v>3</v>
          </cell>
          <cell r="D976">
            <v>1624</v>
          </cell>
          <cell r="E976" t="str">
            <v xml:space="preserve">Ajuste de Inventário                             </v>
          </cell>
          <cell r="F976">
            <v>3134.23</v>
          </cell>
          <cell r="G976">
            <v>543.12</v>
          </cell>
          <cell r="H976">
            <v>274.7</v>
          </cell>
          <cell r="I976">
            <v>3402.65</v>
          </cell>
        </row>
        <row r="977">
          <cell r="A977" t="str">
            <v>3.2.6.04.02</v>
          </cell>
          <cell r="B977" t="str">
            <v>A</v>
          </cell>
          <cell r="C977">
            <v>3</v>
          </cell>
          <cell r="D977">
            <v>2401</v>
          </cell>
          <cell r="E977" t="str">
            <v xml:space="preserve">Ajuste de Inventário - Devedor                   </v>
          </cell>
          <cell r="F977">
            <v>8960.1299999999992</v>
          </cell>
          <cell r="G977">
            <v>543.12</v>
          </cell>
          <cell r="H977">
            <v>0</v>
          </cell>
          <cell r="I977">
            <v>9503.25</v>
          </cell>
        </row>
        <row r="978">
          <cell r="A978" t="str">
            <v>3.2.6.04.03</v>
          </cell>
          <cell r="B978" t="str">
            <v>A</v>
          </cell>
          <cell r="C978">
            <v>3</v>
          </cell>
          <cell r="D978">
            <v>2402</v>
          </cell>
          <cell r="E978" t="str">
            <v xml:space="preserve">Ajuste de Inventário - Credor                    </v>
          </cell>
          <cell r="F978">
            <v>-5825.9</v>
          </cell>
          <cell r="G978">
            <v>0</v>
          </cell>
          <cell r="H978">
            <v>274.7</v>
          </cell>
          <cell r="I978">
            <v>-6100.6</v>
          </cell>
        </row>
      </sheetData>
      <sheetData sheetId="1"/>
      <sheetData sheetId="2">
        <row r="5">
          <cell r="GP5">
            <v>279679.02325000003</v>
          </cell>
        </row>
      </sheetData>
      <sheetData sheetId="3">
        <row r="9">
          <cell r="H9">
            <v>8296.9418699999987</v>
          </cell>
        </row>
      </sheetData>
      <sheetData sheetId="4">
        <row r="46">
          <cell r="F46">
            <v>-7162.9364999999998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o de Contas"/>
      <sheetName val="Plan4"/>
      <sheetName val="Plan1"/>
      <sheetName val="Balancete Dez_20"/>
      <sheetName val="Balancete Ago_20"/>
      <sheetName val="Balancete Julho_20"/>
      <sheetName val="Balancete Junho_20"/>
      <sheetName val="Balancete Maio_20"/>
      <sheetName val="Balancete Abril_20"/>
      <sheetName val="Balancete 03_20 V.FINAL"/>
      <sheetName val="Balancete Mar_20"/>
      <sheetName val="Balancete Fev_20"/>
      <sheetName val="Balancete Jan_20"/>
      <sheetName val="DEZ 19 NOVA MÁSCARA"/>
      <sheetName val="DEZ_19 ABERTO"/>
      <sheetName val="NOV_19"/>
      <sheetName val="BALANCETE OUT 19"/>
      <sheetName val="OUT_19 BASE NOVA"/>
      <sheetName val="BALANCETE SETEMBRO 19"/>
      <sheetName val="BALANCETE AGOSTO 19"/>
      <sheetName val="BALANCETE JULHO 19"/>
      <sheetName val="BALANCETE JUNHO 19"/>
      <sheetName val="BALANCETE MAI_19"/>
      <sheetName val="BALANCETE ABR19"/>
      <sheetName val="BALANCETE MAR 19"/>
      <sheetName val="BALANCETE BASE FEV 19"/>
      <sheetName val="BALANCETE BASE JAN 19"/>
      <sheetName val="BASE - BALANCETE DEZ 2018"/>
      <sheetName val="Plan2"/>
      <sheetName val="Abertura outras ctas a pagar"/>
      <sheetName val="Balanço Patrimonial"/>
      <sheetName val="Balanço Patrimonial-RM"/>
      <sheetName val="Demonstração de Resultado_DRE "/>
      <sheetName val="Demonstração de Resultad-DRE RM"/>
      <sheetName val="Demons.Resultado Abrangente-DRA"/>
      <sheetName val="Mutações Pat. Líqu.-DMPL "/>
      <sheetName val="EMAP DFCI 122020"/>
      <sheetName val="MOV. IMOB. 2020"/>
      <sheetName val="Fluxo de Caixa-DFC "/>
      <sheetName val="Check DVA"/>
      <sheetName val="Indices e Indicadores"/>
      <sheetName val="Dem. Valor Adicionado_DVA"/>
      <sheetName val="Receita LíquidaOK"/>
      <sheetName val="Custos OperacionaisOK"/>
      <sheetName val="Despesas ADMOK"/>
      <sheetName val="Resultado Financeiro"/>
      <sheetName val="Impostos sobre o lucro"/>
      <sheetName val="DisponibilidadesOK"/>
      <sheetName val="ClientesOK"/>
      <sheetName val="Impostos Recuperar"/>
      <sheetName val="Imobilizado"/>
      <sheetName val="Mutação Imobilizado"/>
      <sheetName val="Mutação Intangível"/>
      <sheetName val="Imposto a Recolher"/>
      <sheetName val="Provisões Contingências"/>
      <sheetName val="Abertura do PL"/>
    </sheetNames>
    <sheetDataSet>
      <sheetData sheetId="0"/>
      <sheetData sheetId="1"/>
      <sheetData sheetId="2"/>
      <sheetData sheetId="3">
        <row r="6">
          <cell r="A6">
            <v>1</v>
          </cell>
          <cell r="B6" t="str">
            <v>S</v>
          </cell>
          <cell r="C6">
            <v>1</v>
          </cell>
          <cell r="D6">
            <v>1</v>
          </cell>
          <cell r="E6" t="str">
            <v>ATIVO</v>
          </cell>
          <cell r="F6">
            <v>1139170298.4400001</v>
          </cell>
          <cell r="G6">
            <v>981495153.62</v>
          </cell>
          <cell r="H6">
            <v>967807068.32000005</v>
          </cell>
          <cell r="I6">
            <v>1152858383.74</v>
          </cell>
        </row>
        <row r="7">
          <cell r="A7" t="str">
            <v>1.1</v>
          </cell>
          <cell r="B7" t="str">
            <v>S</v>
          </cell>
          <cell r="C7">
            <v>1</v>
          </cell>
          <cell r="D7">
            <v>2</v>
          </cell>
          <cell r="E7" t="str">
            <v>Ativo Circulante</v>
          </cell>
          <cell r="F7">
            <v>111849320.69</v>
          </cell>
          <cell r="G7">
            <v>963759007.73000002</v>
          </cell>
          <cell r="H7">
            <v>949428414.20000005</v>
          </cell>
          <cell r="I7">
            <v>126179914.22</v>
          </cell>
        </row>
        <row r="8">
          <cell r="A8" t="str">
            <v>1.1.1</v>
          </cell>
          <cell r="B8" t="str">
            <v>S</v>
          </cell>
          <cell r="C8">
            <v>1</v>
          </cell>
          <cell r="D8">
            <v>3</v>
          </cell>
          <cell r="E8" t="str">
            <v>Disponível</v>
          </cell>
          <cell r="F8">
            <v>85765137.129999995</v>
          </cell>
          <cell r="G8">
            <v>552368565.54999995</v>
          </cell>
          <cell r="H8">
            <v>541162750.60000002</v>
          </cell>
          <cell r="I8">
            <v>96970952.079999998</v>
          </cell>
        </row>
        <row r="9">
          <cell r="A9" t="str">
            <v>1.1.1.01</v>
          </cell>
          <cell r="B9" t="str">
            <v>S</v>
          </cell>
          <cell r="C9">
            <v>1</v>
          </cell>
          <cell r="D9">
            <v>4</v>
          </cell>
          <cell r="E9" t="str">
            <v>Caixa</v>
          </cell>
          <cell r="F9">
            <v>0</v>
          </cell>
          <cell r="G9">
            <v>125546.6</v>
          </cell>
          <cell r="H9">
            <v>125546.6</v>
          </cell>
          <cell r="I9">
            <v>0</v>
          </cell>
        </row>
        <row r="10">
          <cell r="A10" t="str">
            <v>1.1.1.01.001</v>
          </cell>
          <cell r="B10" t="str">
            <v>A</v>
          </cell>
          <cell r="C10">
            <v>1</v>
          </cell>
          <cell r="D10">
            <v>5</v>
          </cell>
          <cell r="E10" t="str">
            <v>Caixa Geral</v>
          </cell>
          <cell r="F10">
            <v>0</v>
          </cell>
          <cell r="G10">
            <v>114692.6</v>
          </cell>
          <cell r="H10">
            <v>114692.6</v>
          </cell>
          <cell r="I10">
            <v>0</v>
          </cell>
        </row>
        <row r="11">
          <cell r="A11" t="str">
            <v>1.1.1.01.002</v>
          </cell>
          <cell r="B11" t="str">
            <v>A</v>
          </cell>
          <cell r="C11">
            <v>1</v>
          </cell>
          <cell r="D11">
            <v>2778</v>
          </cell>
          <cell r="E11" t="str">
            <v>Caixa em Moeda Estrangeira</v>
          </cell>
          <cell r="F11">
            <v>0</v>
          </cell>
          <cell r="G11">
            <v>10854</v>
          </cell>
          <cell r="H11">
            <v>10854</v>
          </cell>
          <cell r="I11">
            <v>0</v>
          </cell>
        </row>
        <row r="12">
          <cell r="A12" t="str">
            <v>1.1.1.02</v>
          </cell>
          <cell r="B12" t="str">
            <v>S</v>
          </cell>
          <cell r="C12">
            <v>1</v>
          </cell>
          <cell r="D12">
            <v>6</v>
          </cell>
          <cell r="E12" t="str">
            <v>Bancos c/ Movimento - EMAP</v>
          </cell>
          <cell r="F12">
            <v>243024.59</v>
          </cell>
          <cell r="G12">
            <v>396149010.48000002</v>
          </cell>
          <cell r="H12">
            <v>396334598.13999999</v>
          </cell>
          <cell r="I12">
            <v>57436.93</v>
          </cell>
        </row>
        <row r="13">
          <cell r="A13" t="str">
            <v>1.1.1.02.006</v>
          </cell>
          <cell r="B13" t="str">
            <v>A</v>
          </cell>
          <cell r="C13">
            <v>1</v>
          </cell>
          <cell r="D13">
            <v>9</v>
          </cell>
          <cell r="E13" t="str">
            <v>CEF C/C 628-0</v>
          </cell>
          <cell r="F13">
            <v>211771</v>
          </cell>
          <cell r="G13">
            <v>9942.36</v>
          </cell>
          <cell r="H13">
            <v>200591</v>
          </cell>
          <cell r="I13">
            <v>21122.36</v>
          </cell>
        </row>
        <row r="14">
          <cell r="A14" t="str">
            <v>1.1.1.02.009</v>
          </cell>
          <cell r="B14" t="str">
            <v>A</v>
          </cell>
          <cell r="C14">
            <v>1</v>
          </cell>
          <cell r="D14">
            <v>1942</v>
          </cell>
          <cell r="E14" t="str">
            <v>CEF C/C 2349-5 - Empréstimo Consignado</v>
          </cell>
          <cell r="F14">
            <v>29540.06</v>
          </cell>
          <cell r="G14">
            <v>275991.03000000003</v>
          </cell>
          <cell r="H14">
            <v>271631.96000000002</v>
          </cell>
          <cell r="I14">
            <v>33899.129999999997</v>
          </cell>
        </row>
        <row r="15">
          <cell r="A15" t="str">
            <v>1.1.1.02.012</v>
          </cell>
          <cell r="B15" t="str">
            <v>A</v>
          </cell>
          <cell r="C15">
            <v>1</v>
          </cell>
          <cell r="D15">
            <v>2482</v>
          </cell>
          <cell r="E15" t="str">
            <v>BB C/C 14401-0 AG. 3846-6</v>
          </cell>
          <cell r="F15">
            <v>1011.31</v>
          </cell>
          <cell r="G15">
            <v>395861275.87</v>
          </cell>
          <cell r="H15">
            <v>395859871.74000001</v>
          </cell>
          <cell r="I15">
            <v>2415.44</v>
          </cell>
        </row>
        <row r="16">
          <cell r="A16" t="str">
            <v>1.1.1.02.014</v>
          </cell>
          <cell r="B16" t="str">
            <v>A</v>
          </cell>
          <cell r="C16">
            <v>1</v>
          </cell>
          <cell r="D16">
            <v>2484</v>
          </cell>
          <cell r="E16" t="str">
            <v>BB C/C 105.588-7 - C CORP</v>
          </cell>
          <cell r="F16">
            <v>0</v>
          </cell>
          <cell r="G16">
            <v>1099</v>
          </cell>
          <cell r="H16">
            <v>1099</v>
          </cell>
          <cell r="I16">
            <v>0</v>
          </cell>
        </row>
        <row r="17">
          <cell r="A17" t="str">
            <v>1.1.1.02.017</v>
          </cell>
          <cell r="B17" t="str">
            <v>A</v>
          </cell>
          <cell r="C17">
            <v>1</v>
          </cell>
          <cell r="D17">
            <v>2488</v>
          </cell>
          <cell r="E17" t="str">
            <v>BB C/C 105.796-0 - Porto Grande</v>
          </cell>
          <cell r="F17">
            <v>702.22</v>
          </cell>
          <cell r="G17">
            <v>702.22</v>
          </cell>
          <cell r="H17">
            <v>1404.44</v>
          </cell>
          <cell r="I17">
            <v>0</v>
          </cell>
        </row>
        <row r="18">
          <cell r="A18" t="str">
            <v>1.1.1.04</v>
          </cell>
          <cell r="B18" t="str">
            <v>S</v>
          </cell>
          <cell r="C18">
            <v>1</v>
          </cell>
          <cell r="D18">
            <v>13</v>
          </cell>
          <cell r="E18" t="str">
            <v>Aplicações de Liquidez Imediata - EMAP</v>
          </cell>
          <cell r="F18">
            <v>84626645.879999995</v>
          </cell>
          <cell r="G18">
            <v>154892633.77000001</v>
          </cell>
          <cell r="H18">
            <v>143722675.99000001</v>
          </cell>
          <cell r="I18">
            <v>95796603.659999996</v>
          </cell>
        </row>
        <row r="19">
          <cell r="A19" t="str">
            <v>1.1.1.04.013</v>
          </cell>
          <cell r="B19" t="str">
            <v>A</v>
          </cell>
          <cell r="C19">
            <v>1</v>
          </cell>
          <cell r="D19">
            <v>2492</v>
          </cell>
          <cell r="E19" t="str">
            <v>BB C/C 105.549-6 Aplic BB Amplo</v>
          </cell>
          <cell r="F19">
            <v>159385.43</v>
          </cell>
          <cell r="G19">
            <v>4396.59</v>
          </cell>
          <cell r="H19">
            <v>1233.97</v>
          </cell>
          <cell r="I19">
            <v>162548.04999999999</v>
          </cell>
        </row>
        <row r="20">
          <cell r="A20" t="str">
            <v>1.1.1.04.014</v>
          </cell>
          <cell r="B20" t="str">
            <v>A</v>
          </cell>
          <cell r="C20">
            <v>1</v>
          </cell>
          <cell r="D20">
            <v>2493</v>
          </cell>
          <cell r="E20" t="str">
            <v>BB C/C 105.588-7 Fundo CP Admin Supremo</v>
          </cell>
          <cell r="F20">
            <v>16653.7</v>
          </cell>
          <cell r="G20">
            <v>65.55</v>
          </cell>
          <cell r="H20">
            <v>1099</v>
          </cell>
          <cell r="I20">
            <v>15620.25</v>
          </cell>
        </row>
        <row r="21">
          <cell r="A21" t="str">
            <v>1.1.1.04.015</v>
          </cell>
          <cell r="B21" t="str">
            <v>A</v>
          </cell>
          <cell r="C21">
            <v>1</v>
          </cell>
          <cell r="D21">
            <v>2495</v>
          </cell>
          <cell r="E21" t="str">
            <v>BB Poupança 105.716-2 Leilão</v>
          </cell>
          <cell r="F21">
            <v>1012167.85</v>
          </cell>
          <cell r="G21">
            <v>20301.53</v>
          </cell>
          <cell r="H21">
            <v>50954.35</v>
          </cell>
          <cell r="I21">
            <v>981515.03</v>
          </cell>
        </row>
        <row r="22">
          <cell r="A22" t="str">
            <v>1.1.1.04.016</v>
          </cell>
          <cell r="B22" t="str">
            <v>A</v>
          </cell>
          <cell r="C22">
            <v>1</v>
          </cell>
          <cell r="D22">
            <v>2497</v>
          </cell>
          <cell r="E22" t="str">
            <v>BB C/C  14401-0 Aplic Corp DI - AG. 3846</v>
          </cell>
          <cell r="F22">
            <v>124531.52</v>
          </cell>
          <cell r="G22">
            <v>615232.22</v>
          </cell>
          <cell r="H22">
            <v>466636.58</v>
          </cell>
          <cell r="I22">
            <v>273127.15999999997</v>
          </cell>
        </row>
        <row r="23">
          <cell r="A23" t="str">
            <v>1.1.1.04.017</v>
          </cell>
          <cell r="B23" t="str">
            <v>A</v>
          </cell>
          <cell r="C23">
            <v>1</v>
          </cell>
          <cell r="D23">
            <v>2498</v>
          </cell>
          <cell r="E23" t="str">
            <v>BB C/C 14401-0 - CDB DI SWAP - AG. 3846</v>
          </cell>
          <cell r="F23">
            <v>83294811.129999995</v>
          </cell>
          <cell r="G23">
            <v>154048417.22999999</v>
          </cell>
          <cell r="H23">
            <v>143202632.90000001</v>
          </cell>
          <cell r="I23">
            <v>94140595.459999993</v>
          </cell>
        </row>
        <row r="24">
          <cell r="A24" t="str">
            <v>1.1.1.04.019</v>
          </cell>
          <cell r="B24" t="str">
            <v>A</v>
          </cell>
          <cell r="C24">
            <v>1</v>
          </cell>
          <cell r="D24">
            <v>3847</v>
          </cell>
          <cell r="E24" t="str">
            <v>BB C/C 105.669-7 Fundo CP Admin Supremo</v>
          </cell>
          <cell r="F24">
            <v>19096.25</v>
          </cell>
          <cell r="G24">
            <v>75.37</v>
          </cell>
          <cell r="H24">
            <v>0</v>
          </cell>
          <cell r="I24">
            <v>19171.62</v>
          </cell>
        </row>
        <row r="25">
          <cell r="A25" t="str">
            <v>1.1.1.04.021</v>
          </cell>
          <cell r="B25" t="str">
            <v>A</v>
          </cell>
          <cell r="C25">
            <v>1</v>
          </cell>
          <cell r="D25">
            <v>4015</v>
          </cell>
          <cell r="E25" t="str">
            <v>CEF C/C 628-0 - FIC Premium RF Ref DI</v>
          </cell>
          <cell r="F25">
            <v>0</v>
          </cell>
          <cell r="G25">
            <v>204145.28</v>
          </cell>
          <cell r="H25">
            <v>119.19</v>
          </cell>
          <cell r="I25">
            <v>204026.09</v>
          </cell>
        </row>
        <row r="26">
          <cell r="A26" t="str">
            <v>1.1.1.05</v>
          </cell>
          <cell r="B26" t="str">
            <v>S</v>
          </cell>
          <cell r="C26">
            <v>1</v>
          </cell>
          <cell r="D26">
            <v>19</v>
          </cell>
          <cell r="E26" t="str">
            <v>Aplicações de Recursos de Terceiros</v>
          </cell>
          <cell r="F26">
            <v>895466.66</v>
          </cell>
          <cell r="G26">
            <v>1201374.7</v>
          </cell>
          <cell r="H26">
            <v>979929.87</v>
          </cell>
          <cell r="I26">
            <v>1116911.49</v>
          </cell>
        </row>
        <row r="27">
          <cell r="A27" t="str">
            <v>1.1.1.05.009</v>
          </cell>
          <cell r="B27" t="str">
            <v>A</v>
          </cell>
          <cell r="C27">
            <v>1</v>
          </cell>
          <cell r="D27">
            <v>2491</v>
          </cell>
          <cell r="E27" t="str">
            <v>BB C/C 14401-0 AG.3846-6-Poupança-Caução</v>
          </cell>
          <cell r="F27">
            <v>895466.66</v>
          </cell>
          <cell r="G27">
            <v>1201374.7</v>
          </cell>
          <cell r="H27">
            <v>979929.87</v>
          </cell>
          <cell r="I27">
            <v>1116911.49</v>
          </cell>
        </row>
        <row r="28">
          <cell r="A28" t="str">
            <v>1.1.2</v>
          </cell>
          <cell r="B28" t="str">
            <v>S</v>
          </cell>
          <cell r="C28">
            <v>1</v>
          </cell>
          <cell r="D28">
            <v>24</v>
          </cell>
          <cell r="E28" t="str">
            <v>Faturas/Contas a Receber</v>
          </cell>
          <cell r="F28">
            <v>10769658.08</v>
          </cell>
          <cell r="G28">
            <v>381184680.58999997</v>
          </cell>
          <cell r="H28">
            <v>379597694.94</v>
          </cell>
          <cell r="I28">
            <v>12356643.73</v>
          </cell>
        </row>
        <row r="29">
          <cell r="A29" t="str">
            <v>1.1.2.01</v>
          </cell>
          <cell r="B29" t="str">
            <v>S</v>
          </cell>
          <cell r="C29">
            <v>1</v>
          </cell>
          <cell r="D29">
            <v>25</v>
          </cell>
          <cell r="E29" t="str">
            <v>Faturas de Serviços</v>
          </cell>
          <cell r="F29">
            <v>10769658.08</v>
          </cell>
          <cell r="G29">
            <v>381184680.58999997</v>
          </cell>
          <cell r="H29">
            <v>379597694.94</v>
          </cell>
          <cell r="I29">
            <v>12356643.73</v>
          </cell>
        </row>
        <row r="30">
          <cell r="A30" t="str">
            <v>1.1.2.01.001</v>
          </cell>
          <cell r="B30" t="str">
            <v>S</v>
          </cell>
          <cell r="C30">
            <v>1</v>
          </cell>
          <cell r="D30">
            <v>26</v>
          </cell>
          <cell r="E30" t="str">
            <v>Clientes</v>
          </cell>
          <cell r="F30">
            <v>10779188.07</v>
          </cell>
          <cell r="G30">
            <v>259513935.83000001</v>
          </cell>
          <cell r="H30">
            <v>257913610.47</v>
          </cell>
          <cell r="I30">
            <v>12379513.43</v>
          </cell>
        </row>
        <row r="31">
          <cell r="A31" t="str">
            <v>1.1.2.01.001.0001</v>
          </cell>
          <cell r="B31" t="str">
            <v>A</v>
          </cell>
          <cell r="C31">
            <v>1</v>
          </cell>
          <cell r="D31">
            <v>27</v>
          </cell>
          <cell r="E31" t="str">
            <v>Consórcio de Alumínio do Maranhão</v>
          </cell>
          <cell r="F31">
            <v>289.92</v>
          </cell>
          <cell r="G31">
            <v>35598.49</v>
          </cell>
          <cell r="H31">
            <v>35888.410000000003</v>
          </cell>
          <cell r="I31">
            <v>0</v>
          </cell>
        </row>
        <row r="32">
          <cell r="A32" t="str">
            <v>1.1.2.01.001.0004</v>
          </cell>
          <cell r="B32" t="str">
            <v>A</v>
          </cell>
          <cell r="C32">
            <v>1</v>
          </cell>
          <cell r="D32">
            <v>30</v>
          </cell>
          <cell r="E32" t="str">
            <v>Brazshipping Marítima Ltda</v>
          </cell>
          <cell r="F32">
            <v>10132.64</v>
          </cell>
          <cell r="G32">
            <v>3040112.31</v>
          </cell>
          <cell r="H32">
            <v>2412753.9500000002</v>
          </cell>
          <cell r="I32">
            <v>637491</v>
          </cell>
        </row>
        <row r="33">
          <cell r="A33" t="str">
            <v>1.1.2.01.001.0010</v>
          </cell>
          <cell r="B33" t="str">
            <v>A</v>
          </cell>
          <cell r="C33">
            <v>1</v>
          </cell>
          <cell r="D33">
            <v>36</v>
          </cell>
          <cell r="E33" t="str">
            <v>Granel Quimica Ltda</v>
          </cell>
          <cell r="F33">
            <v>243822.55</v>
          </cell>
          <cell r="G33">
            <v>5877319</v>
          </cell>
          <cell r="H33">
            <v>5859625.0599999996</v>
          </cell>
          <cell r="I33">
            <v>261516.49</v>
          </cell>
        </row>
        <row r="34">
          <cell r="A34" t="str">
            <v>1.1.2.01.001.0011</v>
          </cell>
          <cell r="B34" t="str">
            <v>A</v>
          </cell>
          <cell r="C34">
            <v>1</v>
          </cell>
          <cell r="D34">
            <v>37</v>
          </cell>
          <cell r="E34" t="str">
            <v>Harms &amp; Cia Ltda</v>
          </cell>
          <cell r="F34">
            <v>0</v>
          </cell>
          <cell r="G34">
            <v>113446.32</v>
          </cell>
          <cell r="H34">
            <v>113446.32</v>
          </cell>
          <cell r="I34">
            <v>0</v>
          </cell>
        </row>
        <row r="35">
          <cell r="A35" t="str">
            <v>1.1.2.01.001.0012</v>
          </cell>
          <cell r="B35" t="str">
            <v>A</v>
          </cell>
          <cell r="C35">
            <v>1</v>
          </cell>
          <cell r="D35">
            <v>38</v>
          </cell>
          <cell r="E35" t="str">
            <v>Moinhos Cruzeiro do Sul S/A</v>
          </cell>
          <cell r="F35">
            <v>49520.59</v>
          </cell>
          <cell r="G35">
            <v>884209.34</v>
          </cell>
          <cell r="H35">
            <v>872055.75</v>
          </cell>
          <cell r="I35">
            <v>61674.18</v>
          </cell>
        </row>
        <row r="36">
          <cell r="A36" t="str">
            <v>1.1.2.01.001.0013</v>
          </cell>
          <cell r="B36" t="str">
            <v>A</v>
          </cell>
          <cell r="C36">
            <v>1</v>
          </cell>
          <cell r="D36">
            <v>39</v>
          </cell>
          <cell r="E36" t="str">
            <v>Pedreiras Transporte do Maranhão Ltda</v>
          </cell>
          <cell r="F36">
            <v>64172.51</v>
          </cell>
          <cell r="G36">
            <v>487354.78</v>
          </cell>
          <cell r="H36">
            <v>466821.66</v>
          </cell>
          <cell r="I36">
            <v>84705.63</v>
          </cell>
        </row>
        <row r="37">
          <cell r="A37" t="str">
            <v>1.1.2.01.001.0014</v>
          </cell>
          <cell r="B37" t="str">
            <v>A</v>
          </cell>
          <cell r="C37">
            <v>1</v>
          </cell>
          <cell r="D37">
            <v>40</v>
          </cell>
          <cell r="E37" t="str">
            <v>Petrobras Distribuidora S/A</v>
          </cell>
          <cell r="F37">
            <v>285826.09999999998</v>
          </cell>
          <cell r="G37">
            <v>5540998.9800000004</v>
          </cell>
          <cell r="H37">
            <v>5734124.9500000002</v>
          </cell>
          <cell r="I37">
            <v>92700.13</v>
          </cell>
        </row>
        <row r="38">
          <cell r="A38" t="str">
            <v>1.1.2.01.001.0015</v>
          </cell>
          <cell r="B38" t="str">
            <v>A</v>
          </cell>
          <cell r="C38">
            <v>1</v>
          </cell>
          <cell r="D38">
            <v>41</v>
          </cell>
          <cell r="E38" t="str">
            <v>Petróleo Brasileiro S/A</v>
          </cell>
          <cell r="F38">
            <v>1365912.33</v>
          </cell>
          <cell r="G38">
            <v>38132672.219999999</v>
          </cell>
          <cell r="H38">
            <v>35340104.619999997</v>
          </cell>
          <cell r="I38">
            <v>4158479.93</v>
          </cell>
        </row>
        <row r="39">
          <cell r="A39" t="str">
            <v>1.1.2.01.001.0016</v>
          </cell>
          <cell r="B39" t="str">
            <v>A</v>
          </cell>
          <cell r="C39">
            <v>1</v>
          </cell>
          <cell r="D39">
            <v>42</v>
          </cell>
          <cell r="E39" t="str">
            <v>Petróleo Sabbá S/A</v>
          </cell>
          <cell r="F39">
            <v>48821.27</v>
          </cell>
          <cell r="G39">
            <v>1525458.81</v>
          </cell>
          <cell r="H39">
            <v>1450826.99</v>
          </cell>
          <cell r="I39">
            <v>123453.09</v>
          </cell>
        </row>
        <row r="40">
          <cell r="A40" t="str">
            <v>1.1.2.01.001.0018</v>
          </cell>
          <cell r="B40" t="str">
            <v>A</v>
          </cell>
          <cell r="C40">
            <v>1</v>
          </cell>
          <cell r="D40">
            <v>44</v>
          </cell>
          <cell r="E40" t="str">
            <v>Ipiranga</v>
          </cell>
          <cell r="F40">
            <v>0</v>
          </cell>
          <cell r="G40">
            <v>947203.25</v>
          </cell>
          <cell r="H40">
            <v>947203.25</v>
          </cell>
          <cell r="I40">
            <v>0</v>
          </cell>
        </row>
        <row r="41">
          <cell r="A41" t="str">
            <v>1.1.2.01.001.0019</v>
          </cell>
          <cell r="B41" t="str">
            <v>A</v>
          </cell>
          <cell r="C41">
            <v>1</v>
          </cell>
          <cell r="D41">
            <v>45</v>
          </cell>
          <cell r="E41" t="str">
            <v>Williams Serviços Marítimos Ltda</v>
          </cell>
          <cell r="F41">
            <v>0</v>
          </cell>
          <cell r="G41">
            <v>397308.27</v>
          </cell>
          <cell r="H41">
            <v>397308.27</v>
          </cell>
          <cell r="I41">
            <v>0</v>
          </cell>
        </row>
        <row r="42">
          <cell r="A42" t="str">
            <v>1.1.2.01.001.0020</v>
          </cell>
          <cell r="B42" t="str">
            <v>A</v>
          </cell>
          <cell r="C42">
            <v>1</v>
          </cell>
          <cell r="D42">
            <v>46</v>
          </cell>
          <cell r="E42" t="str">
            <v>Wilson Sons Agencia Marítima Ltda</v>
          </cell>
          <cell r="F42">
            <v>170562.79</v>
          </cell>
          <cell r="G42">
            <v>2164813.5099999998</v>
          </cell>
          <cell r="H42">
            <v>2169383.52</v>
          </cell>
          <cell r="I42">
            <v>165992.78</v>
          </cell>
        </row>
        <row r="43">
          <cell r="A43" t="str">
            <v>1.1.2.01.001.0022</v>
          </cell>
          <cell r="B43" t="str">
            <v>A</v>
          </cell>
          <cell r="C43">
            <v>1</v>
          </cell>
          <cell r="D43">
            <v>48</v>
          </cell>
          <cell r="E43" t="str">
            <v>Bunge Alimentos S/A</v>
          </cell>
          <cell r="F43">
            <v>0</v>
          </cell>
          <cell r="G43">
            <v>170718.62</v>
          </cell>
          <cell r="H43">
            <v>170718.62</v>
          </cell>
          <cell r="I43">
            <v>0</v>
          </cell>
        </row>
        <row r="44">
          <cell r="A44" t="str">
            <v>1.1.2.01.001.0023</v>
          </cell>
          <cell r="B44" t="str">
            <v>A</v>
          </cell>
          <cell r="C44">
            <v>1</v>
          </cell>
          <cell r="D44">
            <v>49</v>
          </cell>
          <cell r="E44" t="str">
            <v>Internacional Marítima Ltda.</v>
          </cell>
          <cell r="F44">
            <v>4413.1899999999996</v>
          </cell>
          <cell r="G44">
            <v>265922.64</v>
          </cell>
          <cell r="H44">
            <v>250886.35</v>
          </cell>
          <cell r="I44">
            <v>19449.48</v>
          </cell>
        </row>
        <row r="45">
          <cell r="A45" t="str">
            <v>1.1.2.01.001.0026</v>
          </cell>
          <cell r="B45" t="str">
            <v>A</v>
          </cell>
          <cell r="C45">
            <v>1</v>
          </cell>
          <cell r="D45">
            <v>52</v>
          </cell>
          <cell r="E45" t="str">
            <v>Companhia Operadora Portuária do Itaqui</v>
          </cell>
          <cell r="F45">
            <v>131182.20000000001</v>
          </cell>
          <cell r="G45">
            <v>1087219.68</v>
          </cell>
          <cell r="H45">
            <v>1129789.8999999999</v>
          </cell>
          <cell r="I45">
            <v>88611.98</v>
          </cell>
        </row>
        <row r="46">
          <cell r="A46" t="str">
            <v>1.1.2.01.001.0027</v>
          </cell>
          <cell r="B46" t="str">
            <v>A</v>
          </cell>
          <cell r="C46">
            <v>1</v>
          </cell>
          <cell r="D46">
            <v>53</v>
          </cell>
          <cell r="E46" t="str">
            <v>Alcoa Alumínio S/A</v>
          </cell>
          <cell r="F46">
            <v>0</v>
          </cell>
          <cell r="G46">
            <v>580.82000000000005</v>
          </cell>
          <cell r="H46">
            <v>580.82000000000005</v>
          </cell>
          <cell r="I46">
            <v>0</v>
          </cell>
        </row>
        <row r="47">
          <cell r="A47" t="str">
            <v>1.1.2.01.001.0028</v>
          </cell>
          <cell r="B47" t="str">
            <v>A</v>
          </cell>
          <cell r="C47">
            <v>1</v>
          </cell>
          <cell r="D47">
            <v>54</v>
          </cell>
          <cell r="E47" t="str">
            <v>BHP - Billiton Metais S/A.</v>
          </cell>
          <cell r="F47">
            <v>0</v>
          </cell>
          <cell r="G47">
            <v>776.25</v>
          </cell>
          <cell r="H47">
            <v>776.25</v>
          </cell>
          <cell r="I47">
            <v>0</v>
          </cell>
        </row>
        <row r="48">
          <cell r="A48" t="str">
            <v>1.1.2.01.001.0029</v>
          </cell>
          <cell r="B48" t="str">
            <v>A</v>
          </cell>
          <cell r="C48">
            <v>1</v>
          </cell>
          <cell r="D48">
            <v>55</v>
          </cell>
          <cell r="E48" t="str">
            <v>Nacional Gás Butano Distribuidora Ltda</v>
          </cell>
          <cell r="F48">
            <v>917.19</v>
          </cell>
          <cell r="G48">
            <v>3469.54</v>
          </cell>
          <cell r="H48">
            <v>4386.7299999999996</v>
          </cell>
          <cell r="I48">
            <v>0</v>
          </cell>
        </row>
        <row r="49">
          <cell r="A49" t="str">
            <v>1.1.2.01.001.0033</v>
          </cell>
          <cell r="B49" t="str">
            <v>A</v>
          </cell>
          <cell r="C49">
            <v>1</v>
          </cell>
          <cell r="D49">
            <v>59</v>
          </cell>
          <cell r="E49" t="str">
            <v>CVRD -  Estrada Ferro Carajas</v>
          </cell>
          <cell r="F49">
            <v>0</v>
          </cell>
          <cell r="G49">
            <v>1992975.29</v>
          </cell>
          <cell r="H49">
            <v>1992975.29</v>
          </cell>
          <cell r="I49">
            <v>0</v>
          </cell>
        </row>
        <row r="50">
          <cell r="A50" t="str">
            <v>1.1.2.01.001.0036</v>
          </cell>
          <cell r="B50" t="str">
            <v>A</v>
          </cell>
          <cell r="C50">
            <v>1</v>
          </cell>
          <cell r="D50">
            <v>62</v>
          </cell>
          <cell r="E50" t="str">
            <v>Petrobrás Transporte S/A.</v>
          </cell>
          <cell r="F50">
            <v>8291.5300000000007</v>
          </cell>
          <cell r="G50">
            <v>115558.08</v>
          </cell>
          <cell r="H50">
            <v>115003.31</v>
          </cell>
          <cell r="I50">
            <v>8846.2999999999993</v>
          </cell>
        </row>
        <row r="51">
          <cell r="A51" t="str">
            <v>1.1.2.01.001.0038</v>
          </cell>
          <cell r="B51" t="str">
            <v>A</v>
          </cell>
          <cell r="C51">
            <v>1</v>
          </cell>
          <cell r="D51">
            <v>64</v>
          </cell>
          <cell r="E51" t="str">
            <v>Companhia Vale do Rio Doce - Pelotização</v>
          </cell>
          <cell r="F51">
            <v>0</v>
          </cell>
          <cell r="G51">
            <v>898082.2</v>
          </cell>
          <cell r="H51">
            <v>843441.39</v>
          </cell>
          <cell r="I51">
            <v>54640.81</v>
          </cell>
        </row>
        <row r="52">
          <cell r="A52" t="str">
            <v>1.1.2.01.001.0042</v>
          </cell>
          <cell r="B52" t="str">
            <v>A</v>
          </cell>
          <cell r="C52">
            <v>1</v>
          </cell>
          <cell r="D52">
            <v>68</v>
          </cell>
          <cell r="E52" t="str">
            <v>Serviporto - Serviços Portuários Ltda.</v>
          </cell>
          <cell r="F52">
            <v>12659.71</v>
          </cell>
          <cell r="G52">
            <v>196490.11</v>
          </cell>
          <cell r="H52">
            <v>207758.85</v>
          </cell>
          <cell r="I52">
            <v>1390.97</v>
          </cell>
        </row>
        <row r="53">
          <cell r="A53" t="str">
            <v>1.1.2.01.001.0045</v>
          </cell>
          <cell r="B53" t="str">
            <v>A</v>
          </cell>
          <cell r="C53">
            <v>1</v>
          </cell>
          <cell r="D53">
            <v>71</v>
          </cell>
          <cell r="E53" t="str">
            <v>Gusa Nordeste S/A - Matriz</v>
          </cell>
          <cell r="F53">
            <v>416666.64</v>
          </cell>
          <cell r="G53">
            <v>294436.34999999998</v>
          </cell>
          <cell r="H53">
            <v>537491.81000000006</v>
          </cell>
          <cell r="I53">
            <v>173611.18</v>
          </cell>
        </row>
        <row r="54">
          <cell r="A54" t="str">
            <v>1.1.2.01.001.0055</v>
          </cell>
          <cell r="B54" t="str">
            <v>A</v>
          </cell>
          <cell r="C54">
            <v>1</v>
          </cell>
          <cell r="D54">
            <v>81</v>
          </cell>
          <cell r="E54" t="str">
            <v>COSIMA - Cia. Siderurgica do Maranhao</v>
          </cell>
          <cell r="F54">
            <v>174941.25</v>
          </cell>
          <cell r="G54">
            <v>0</v>
          </cell>
          <cell r="H54">
            <v>174941.25</v>
          </cell>
          <cell r="I54">
            <v>0</v>
          </cell>
        </row>
        <row r="55">
          <cell r="A55" t="str">
            <v>1.1.2.01.001.0058</v>
          </cell>
          <cell r="B55" t="str">
            <v>A</v>
          </cell>
          <cell r="C55">
            <v>1</v>
          </cell>
          <cell r="D55">
            <v>84</v>
          </cell>
          <cell r="E55" t="str">
            <v>Companhia Siderúrgica Vale do Pindaré</v>
          </cell>
          <cell r="F55">
            <v>237905.47</v>
          </cell>
          <cell r="G55">
            <v>86511.26</v>
          </cell>
          <cell r="H55">
            <v>259533.24</v>
          </cell>
          <cell r="I55">
            <v>64883.49</v>
          </cell>
        </row>
        <row r="56">
          <cell r="A56" t="str">
            <v>1.1.2.01.001.0059</v>
          </cell>
          <cell r="B56" t="str">
            <v>A</v>
          </cell>
          <cell r="C56">
            <v>1</v>
          </cell>
          <cell r="D56">
            <v>85</v>
          </cell>
          <cell r="E56" t="str">
            <v>Viena Siderurgica S/A.</v>
          </cell>
          <cell r="F56">
            <v>258696.82</v>
          </cell>
          <cell r="G56">
            <v>1212245.19</v>
          </cell>
          <cell r="H56">
            <v>1470942.01</v>
          </cell>
          <cell r="I56">
            <v>0</v>
          </cell>
        </row>
        <row r="57">
          <cell r="A57" t="str">
            <v>1.1.2.01.001.0065</v>
          </cell>
          <cell r="B57" t="str">
            <v>A</v>
          </cell>
          <cell r="C57">
            <v>1</v>
          </cell>
          <cell r="D57">
            <v>91</v>
          </cell>
          <cell r="E57" t="str">
            <v>Fertilizantes Tocantins Ltda</v>
          </cell>
          <cell r="F57">
            <v>50691.29</v>
          </cell>
          <cell r="G57">
            <v>985415.86</v>
          </cell>
          <cell r="H57">
            <v>979362.82</v>
          </cell>
          <cell r="I57">
            <v>56744.33</v>
          </cell>
        </row>
        <row r="58">
          <cell r="A58" t="str">
            <v>1.1.2.01.001.0079</v>
          </cell>
          <cell r="B58" t="str">
            <v>A</v>
          </cell>
          <cell r="C58">
            <v>1</v>
          </cell>
          <cell r="D58">
            <v>105</v>
          </cell>
          <cell r="E58" t="str">
            <v>SIDERURGICA DO MARANHAO S/A - SIMASA</v>
          </cell>
          <cell r="F58">
            <v>292968.06</v>
          </cell>
          <cell r="G58">
            <v>0</v>
          </cell>
          <cell r="H58">
            <v>292968.06</v>
          </cell>
          <cell r="I58">
            <v>0</v>
          </cell>
        </row>
        <row r="59">
          <cell r="A59" t="str">
            <v>1.1.2.01.001.0090</v>
          </cell>
          <cell r="B59" t="str">
            <v>A</v>
          </cell>
          <cell r="C59">
            <v>1</v>
          </cell>
          <cell r="D59">
            <v>116</v>
          </cell>
          <cell r="E59" t="str">
            <v>Cia Vale do Rio Doce - Ponta da Madeira</v>
          </cell>
          <cell r="F59">
            <v>553847.79</v>
          </cell>
          <cell r="G59">
            <v>10939255.66</v>
          </cell>
          <cell r="H59">
            <v>11062309.449999999</v>
          </cell>
          <cell r="I59">
            <v>430794</v>
          </cell>
        </row>
        <row r="60">
          <cell r="A60" t="str">
            <v>1.1.2.01.001.0098</v>
          </cell>
          <cell r="B60" t="str">
            <v>A</v>
          </cell>
          <cell r="C60">
            <v>1</v>
          </cell>
          <cell r="D60">
            <v>124</v>
          </cell>
          <cell r="E60" t="str">
            <v>Risa S/A</v>
          </cell>
          <cell r="F60">
            <v>0</v>
          </cell>
          <cell r="G60">
            <v>26162.400000000001</v>
          </cell>
          <cell r="H60">
            <v>26162.400000000001</v>
          </cell>
          <cell r="I60">
            <v>0</v>
          </cell>
        </row>
        <row r="61">
          <cell r="A61" t="str">
            <v>1.1.2.01.001.0099</v>
          </cell>
          <cell r="B61" t="str">
            <v>A</v>
          </cell>
          <cell r="C61">
            <v>1</v>
          </cell>
          <cell r="D61">
            <v>125</v>
          </cell>
          <cell r="E61" t="str">
            <v>Shell do Brsil ltda</v>
          </cell>
          <cell r="F61">
            <v>89747.520000000004</v>
          </cell>
          <cell r="G61">
            <v>765130.64</v>
          </cell>
          <cell r="H61">
            <v>839513.02</v>
          </cell>
          <cell r="I61">
            <v>15365.14</v>
          </cell>
        </row>
        <row r="62">
          <cell r="A62" t="str">
            <v>1.1.2.01.001.0107</v>
          </cell>
          <cell r="B62" t="str">
            <v>A</v>
          </cell>
          <cell r="C62">
            <v>1</v>
          </cell>
          <cell r="D62">
            <v>133</v>
          </cell>
          <cell r="E62" t="str">
            <v>Cereal Cereais Araguaia LTDA</v>
          </cell>
          <cell r="F62">
            <v>0</v>
          </cell>
          <cell r="G62">
            <v>202488.95</v>
          </cell>
          <cell r="H62">
            <v>202488.95</v>
          </cell>
          <cell r="I62">
            <v>0</v>
          </cell>
        </row>
        <row r="63">
          <cell r="A63" t="str">
            <v>1.1.2.01.001.0134</v>
          </cell>
          <cell r="B63" t="str">
            <v>A</v>
          </cell>
          <cell r="C63">
            <v>1</v>
          </cell>
          <cell r="D63">
            <v>160</v>
          </cell>
          <cell r="E63" t="str">
            <v>FERTIPAR</v>
          </cell>
          <cell r="F63">
            <v>50081.24</v>
          </cell>
          <cell r="G63">
            <v>1346797.9</v>
          </cell>
          <cell r="H63">
            <v>1346904.43</v>
          </cell>
          <cell r="I63">
            <v>49974.71</v>
          </cell>
        </row>
        <row r="64">
          <cell r="A64" t="str">
            <v>1.1.2.01.001.0149</v>
          </cell>
          <cell r="B64" t="str">
            <v>A</v>
          </cell>
          <cell r="C64">
            <v>1</v>
          </cell>
          <cell r="D64">
            <v>175</v>
          </cell>
          <cell r="E64" t="str">
            <v>Geradora de Energia do Norte S/A</v>
          </cell>
          <cell r="F64">
            <v>0</v>
          </cell>
          <cell r="G64">
            <v>13168.58</v>
          </cell>
          <cell r="H64">
            <v>13168.58</v>
          </cell>
          <cell r="I64">
            <v>0</v>
          </cell>
        </row>
        <row r="65">
          <cell r="A65" t="str">
            <v>1.1.2.01.001.0174</v>
          </cell>
          <cell r="B65" t="str">
            <v>A</v>
          </cell>
          <cell r="C65">
            <v>1</v>
          </cell>
          <cell r="D65">
            <v>200</v>
          </cell>
          <cell r="E65" t="str">
            <v>Iss Marine Services</v>
          </cell>
          <cell r="F65">
            <v>102993.86</v>
          </cell>
          <cell r="G65">
            <v>1995781.7</v>
          </cell>
          <cell r="H65">
            <v>1969578.35</v>
          </cell>
          <cell r="I65">
            <v>129197.21</v>
          </cell>
        </row>
        <row r="66">
          <cell r="A66" t="str">
            <v>1.1.2.01.001.0176</v>
          </cell>
          <cell r="B66" t="str">
            <v>A</v>
          </cell>
          <cell r="C66">
            <v>1</v>
          </cell>
          <cell r="D66">
            <v>202</v>
          </cell>
          <cell r="E66" t="str">
            <v>Mateus</v>
          </cell>
          <cell r="F66">
            <v>48.32</v>
          </cell>
          <cell r="G66">
            <v>35382.83</v>
          </cell>
          <cell r="H66">
            <v>5351.99</v>
          </cell>
          <cell r="I66">
            <v>30079.16</v>
          </cell>
        </row>
        <row r="67">
          <cell r="A67" t="str">
            <v>1.1.2.01.001.0181</v>
          </cell>
          <cell r="B67" t="str">
            <v>A</v>
          </cell>
          <cell r="C67">
            <v>1</v>
          </cell>
          <cell r="D67">
            <v>207</v>
          </cell>
          <cell r="E67" t="str">
            <v>VALE S.A. - Ourilândia do Norte</v>
          </cell>
          <cell r="F67">
            <v>0</v>
          </cell>
          <cell r="G67">
            <v>317296.15000000002</v>
          </cell>
          <cell r="H67">
            <v>317296.15000000002</v>
          </cell>
          <cell r="I67">
            <v>0</v>
          </cell>
        </row>
        <row r="68">
          <cell r="A68" t="str">
            <v>1.1.2.01.001.0211</v>
          </cell>
          <cell r="B68" t="str">
            <v>A</v>
          </cell>
          <cell r="C68">
            <v>1</v>
          </cell>
          <cell r="D68">
            <v>1064</v>
          </cell>
          <cell r="E68" t="str">
            <v>Gusa Nordeste S/A - Filial 1</v>
          </cell>
          <cell r="F68">
            <v>99116.47</v>
          </cell>
          <cell r="G68">
            <v>216315.41</v>
          </cell>
          <cell r="H68">
            <v>315431.88</v>
          </cell>
          <cell r="I68">
            <v>0</v>
          </cell>
        </row>
        <row r="69">
          <cell r="A69" t="str">
            <v>1.1.2.01.001.0212</v>
          </cell>
          <cell r="B69" t="str">
            <v>A</v>
          </cell>
          <cell r="C69">
            <v>1</v>
          </cell>
          <cell r="D69">
            <v>1065</v>
          </cell>
          <cell r="E69" t="str">
            <v>UTE Porto do Itaqui Geração de Energia</v>
          </cell>
          <cell r="F69">
            <v>414008.95</v>
          </cell>
          <cell r="G69">
            <v>3846781.65</v>
          </cell>
          <cell r="H69">
            <v>4064373.99</v>
          </cell>
          <cell r="I69">
            <v>196416.61</v>
          </cell>
        </row>
        <row r="70">
          <cell r="A70" t="str">
            <v>1.1.2.01.001.0240</v>
          </cell>
          <cell r="B70" t="str">
            <v>A</v>
          </cell>
          <cell r="C70">
            <v>1</v>
          </cell>
          <cell r="D70">
            <v>1147</v>
          </cell>
          <cell r="E70" t="str">
            <v>YARA BRASIL - RS</v>
          </cell>
          <cell r="F70">
            <v>0</v>
          </cell>
          <cell r="G70">
            <v>19921.66</v>
          </cell>
          <cell r="H70">
            <v>19921.66</v>
          </cell>
          <cell r="I70">
            <v>0</v>
          </cell>
        </row>
        <row r="71">
          <cell r="A71" t="str">
            <v>1.1.2.01.001.0248</v>
          </cell>
          <cell r="B71" t="str">
            <v>A</v>
          </cell>
          <cell r="C71">
            <v>1</v>
          </cell>
          <cell r="D71">
            <v>1181</v>
          </cell>
          <cell r="E71" t="str">
            <v>Alcoa World Alumina Brasil</v>
          </cell>
          <cell r="F71">
            <v>0</v>
          </cell>
          <cell r="G71">
            <v>1890.97</v>
          </cell>
          <cell r="H71">
            <v>1880.2</v>
          </cell>
          <cell r="I71">
            <v>10.77</v>
          </cell>
        </row>
        <row r="72">
          <cell r="A72" t="str">
            <v>1.1.2.01.001.0249</v>
          </cell>
          <cell r="B72" t="str">
            <v>A</v>
          </cell>
          <cell r="C72">
            <v>1</v>
          </cell>
          <cell r="D72">
            <v>1184</v>
          </cell>
          <cell r="E72" t="str">
            <v>Orizon Maritima São Luís Ltda</v>
          </cell>
          <cell r="F72">
            <v>0</v>
          </cell>
          <cell r="G72">
            <v>140.91</v>
          </cell>
          <cell r="H72">
            <v>140.91</v>
          </cell>
          <cell r="I72">
            <v>0</v>
          </cell>
        </row>
        <row r="73">
          <cell r="A73" t="str">
            <v>1.1.2.01.001.0252</v>
          </cell>
          <cell r="B73" t="str">
            <v>A</v>
          </cell>
          <cell r="C73">
            <v>1</v>
          </cell>
          <cell r="D73">
            <v>1189</v>
          </cell>
          <cell r="E73" t="str">
            <v>Orion Rodos Maritima</v>
          </cell>
          <cell r="F73">
            <v>4430.2299999999996</v>
          </cell>
          <cell r="G73">
            <v>2252806.02</v>
          </cell>
          <cell r="H73">
            <v>2227667.4300000002</v>
          </cell>
          <cell r="I73">
            <v>29568.82</v>
          </cell>
        </row>
        <row r="74">
          <cell r="A74" t="str">
            <v>1.1.2.01.001.0256</v>
          </cell>
          <cell r="B74" t="str">
            <v>A</v>
          </cell>
          <cell r="C74">
            <v>1</v>
          </cell>
          <cell r="D74">
            <v>1209</v>
          </cell>
          <cell r="E74" t="str">
            <v>SCHINCARIOL - CAXIAS</v>
          </cell>
          <cell r="F74">
            <v>0</v>
          </cell>
          <cell r="G74">
            <v>144.96</v>
          </cell>
          <cell r="H74">
            <v>0</v>
          </cell>
          <cell r="I74">
            <v>144.96</v>
          </cell>
        </row>
        <row r="75">
          <cell r="A75" t="str">
            <v>1.1.2.01.001.0266</v>
          </cell>
          <cell r="B75" t="str">
            <v>A</v>
          </cell>
          <cell r="C75">
            <v>1</v>
          </cell>
          <cell r="D75">
            <v>1233</v>
          </cell>
          <cell r="E75" t="str">
            <v>Total Distribuidora - Porto do Itaqui</v>
          </cell>
          <cell r="F75">
            <v>0</v>
          </cell>
          <cell r="G75">
            <v>217032.4</v>
          </cell>
          <cell r="H75">
            <v>217032.4</v>
          </cell>
          <cell r="I75">
            <v>0</v>
          </cell>
        </row>
        <row r="76">
          <cell r="A76" t="str">
            <v>1.1.2.01.001.0274</v>
          </cell>
          <cell r="B76" t="str">
            <v>A</v>
          </cell>
          <cell r="C76">
            <v>1</v>
          </cell>
          <cell r="D76">
            <v>1269</v>
          </cell>
          <cell r="E76" t="str">
            <v>Ribeirão S.A - Piauí</v>
          </cell>
          <cell r="F76">
            <v>0</v>
          </cell>
          <cell r="G76">
            <v>316320.53999999998</v>
          </cell>
          <cell r="H76">
            <v>316320.53999999998</v>
          </cell>
          <cell r="I76">
            <v>0</v>
          </cell>
        </row>
        <row r="77">
          <cell r="A77" t="str">
            <v>1.1.2.01.001.0275</v>
          </cell>
          <cell r="B77" t="str">
            <v>A</v>
          </cell>
          <cell r="C77">
            <v>1</v>
          </cell>
          <cell r="D77">
            <v>1270</v>
          </cell>
          <cell r="E77" t="str">
            <v>Camil Alimentos - MA</v>
          </cell>
          <cell r="F77">
            <v>0</v>
          </cell>
          <cell r="G77">
            <v>96473.52</v>
          </cell>
          <cell r="H77">
            <v>95975.26</v>
          </cell>
          <cell r="I77">
            <v>498.26</v>
          </cell>
        </row>
        <row r="78">
          <cell r="A78" t="str">
            <v>1.1.2.01.001.0276</v>
          </cell>
          <cell r="B78" t="str">
            <v>A</v>
          </cell>
          <cell r="C78">
            <v>1</v>
          </cell>
          <cell r="D78">
            <v>1271</v>
          </cell>
          <cell r="E78" t="str">
            <v>Distribuidora Tabocão Ltda</v>
          </cell>
          <cell r="F78">
            <v>977.48</v>
          </cell>
          <cell r="G78">
            <v>12114.19</v>
          </cell>
          <cell r="H78">
            <v>13091.67</v>
          </cell>
          <cell r="I78">
            <v>0</v>
          </cell>
        </row>
        <row r="79">
          <cell r="A79" t="str">
            <v>1.1.2.01.001.0280</v>
          </cell>
          <cell r="B79" t="str">
            <v>A</v>
          </cell>
          <cell r="C79">
            <v>1</v>
          </cell>
          <cell r="D79">
            <v>1278</v>
          </cell>
          <cell r="E79" t="str">
            <v>Aliança Navegação e Logist. Ltda &amp; Cia</v>
          </cell>
          <cell r="F79">
            <v>11877.82</v>
          </cell>
          <cell r="G79">
            <v>286277.45</v>
          </cell>
          <cell r="H79">
            <v>270749.25</v>
          </cell>
          <cell r="I79">
            <v>27406.02</v>
          </cell>
        </row>
        <row r="80">
          <cell r="A80" t="str">
            <v>1.1.2.01.001.0282</v>
          </cell>
          <cell r="B80" t="str">
            <v>A</v>
          </cell>
          <cell r="C80">
            <v>1</v>
          </cell>
          <cell r="D80">
            <v>1282</v>
          </cell>
          <cell r="E80" t="str">
            <v>Fertilizantes Tocantins - Estiva</v>
          </cell>
          <cell r="F80">
            <v>146387.1</v>
          </cell>
          <cell r="G80">
            <v>1732475.66</v>
          </cell>
          <cell r="H80">
            <v>1791889.45</v>
          </cell>
          <cell r="I80">
            <v>86973.31</v>
          </cell>
        </row>
        <row r="81">
          <cell r="A81" t="str">
            <v>1.1.2.01.001.0307</v>
          </cell>
          <cell r="B81" t="str">
            <v>A</v>
          </cell>
          <cell r="C81">
            <v>1</v>
          </cell>
          <cell r="D81">
            <v>1377</v>
          </cell>
          <cell r="E81" t="str">
            <v>Vale Ferrovia Norte Sul</v>
          </cell>
          <cell r="F81">
            <v>79.680000000000007</v>
          </cell>
          <cell r="G81">
            <v>5849.39</v>
          </cell>
          <cell r="H81">
            <v>4999.1000000000004</v>
          </cell>
          <cell r="I81">
            <v>929.97</v>
          </cell>
        </row>
        <row r="82">
          <cell r="A82" t="str">
            <v>1.1.2.01.001.0313</v>
          </cell>
          <cell r="B82" t="str">
            <v>A</v>
          </cell>
          <cell r="C82">
            <v>1</v>
          </cell>
          <cell r="D82">
            <v>1405</v>
          </cell>
          <cell r="E82" t="str">
            <v>Suzano Papel e Celulose - Imperatriz/MA</v>
          </cell>
          <cell r="F82">
            <v>326525.36</v>
          </cell>
          <cell r="G82">
            <v>6586877.9000000004</v>
          </cell>
          <cell r="H82">
            <v>6752484.0300000003</v>
          </cell>
          <cell r="I82">
            <v>160919.23000000001</v>
          </cell>
        </row>
        <row r="83">
          <cell r="A83" t="str">
            <v>1.1.2.01.001.0314</v>
          </cell>
          <cell r="B83" t="str">
            <v>A</v>
          </cell>
          <cell r="C83">
            <v>1</v>
          </cell>
          <cell r="D83">
            <v>1409</v>
          </cell>
          <cell r="E83" t="str">
            <v>Louis Dreyfus Commodities Brasil</v>
          </cell>
          <cell r="F83">
            <v>0</v>
          </cell>
          <cell r="G83">
            <v>1200652.52</v>
          </cell>
          <cell r="H83">
            <v>1200652.52</v>
          </cell>
          <cell r="I83">
            <v>0</v>
          </cell>
        </row>
        <row r="84">
          <cell r="A84" t="str">
            <v>1.1.2.01.001.0315</v>
          </cell>
          <cell r="B84" t="str">
            <v>A</v>
          </cell>
          <cell r="C84">
            <v>1</v>
          </cell>
          <cell r="D84">
            <v>1410</v>
          </cell>
          <cell r="E84" t="str">
            <v>Amaggi Exportação e Importação Ltda</v>
          </cell>
          <cell r="F84">
            <v>17500</v>
          </cell>
          <cell r="G84">
            <v>709375</v>
          </cell>
          <cell r="H84">
            <v>726875</v>
          </cell>
          <cell r="I84">
            <v>0</v>
          </cell>
        </row>
        <row r="85">
          <cell r="A85" t="str">
            <v>1.1.2.01.001.0316</v>
          </cell>
          <cell r="B85" t="str">
            <v>A</v>
          </cell>
          <cell r="C85">
            <v>1</v>
          </cell>
          <cell r="D85">
            <v>1411</v>
          </cell>
          <cell r="E85" t="str">
            <v>Terminal Corredor Norte S/A</v>
          </cell>
          <cell r="F85">
            <v>96242.46</v>
          </cell>
          <cell r="G85">
            <v>8336700.04</v>
          </cell>
          <cell r="H85">
            <v>8327058.5099999998</v>
          </cell>
          <cell r="I85">
            <v>105883.99</v>
          </cell>
        </row>
        <row r="86">
          <cell r="A86" t="str">
            <v>1.1.2.01.001.0317</v>
          </cell>
          <cell r="B86" t="str">
            <v>A</v>
          </cell>
          <cell r="C86">
            <v>1</v>
          </cell>
          <cell r="D86">
            <v>1412</v>
          </cell>
          <cell r="E86" t="str">
            <v>Glencore Serviços e Comércio</v>
          </cell>
          <cell r="F86">
            <v>96242.46</v>
          </cell>
          <cell r="G86">
            <v>1237721.1499999999</v>
          </cell>
          <cell r="H86">
            <v>1230192.82</v>
          </cell>
          <cell r="I86">
            <v>103770.79</v>
          </cell>
        </row>
        <row r="87">
          <cell r="A87" t="str">
            <v>1.1.2.01.001.0321</v>
          </cell>
          <cell r="B87" t="str">
            <v>A</v>
          </cell>
          <cell r="C87">
            <v>1</v>
          </cell>
          <cell r="D87">
            <v>1418</v>
          </cell>
          <cell r="E87" t="str">
            <v>Amaggi &amp; LD Commodities Terminais</v>
          </cell>
          <cell r="F87">
            <v>0</v>
          </cell>
          <cell r="G87">
            <v>1237721.1499999999</v>
          </cell>
          <cell r="H87">
            <v>1237721.1499999999</v>
          </cell>
          <cell r="I87">
            <v>0</v>
          </cell>
        </row>
        <row r="88">
          <cell r="A88" t="str">
            <v>1.1.2.01.001.0334</v>
          </cell>
          <cell r="B88" t="str">
            <v>A</v>
          </cell>
          <cell r="C88">
            <v>1</v>
          </cell>
          <cell r="D88">
            <v>1462</v>
          </cell>
          <cell r="E88" t="str">
            <v>Fertilizantes Tocantins Ltda</v>
          </cell>
          <cell r="F88">
            <v>110403.29</v>
          </cell>
          <cell r="G88">
            <v>717969.75</v>
          </cell>
          <cell r="H88">
            <v>805417.75</v>
          </cell>
          <cell r="I88">
            <v>22955.29</v>
          </cell>
        </row>
        <row r="89">
          <cell r="A89" t="str">
            <v>1.1.2.01.001.0342</v>
          </cell>
          <cell r="B89" t="str">
            <v>A</v>
          </cell>
          <cell r="C89">
            <v>1</v>
          </cell>
          <cell r="D89">
            <v>1497</v>
          </cell>
          <cell r="E89" t="str">
            <v>Brasbunker Participações S.A</v>
          </cell>
          <cell r="F89">
            <v>8628.33</v>
          </cell>
          <cell r="G89">
            <v>96553.53</v>
          </cell>
          <cell r="H89">
            <v>97109.89</v>
          </cell>
          <cell r="I89">
            <v>8071.97</v>
          </cell>
        </row>
        <row r="90">
          <cell r="A90" t="str">
            <v>1.1.2.01.001.0363</v>
          </cell>
          <cell r="B90" t="str">
            <v>A</v>
          </cell>
          <cell r="C90">
            <v>1</v>
          </cell>
          <cell r="D90">
            <v>1541</v>
          </cell>
          <cell r="E90" t="str">
            <v>Transrio Transporte e Logistica</v>
          </cell>
          <cell r="F90">
            <v>0</v>
          </cell>
          <cell r="G90">
            <v>11856.65</v>
          </cell>
          <cell r="H90">
            <v>11856.65</v>
          </cell>
          <cell r="I90">
            <v>0</v>
          </cell>
        </row>
        <row r="91">
          <cell r="A91" t="str">
            <v>1.1.2.01.001.0375</v>
          </cell>
          <cell r="B91" t="str">
            <v>A</v>
          </cell>
          <cell r="C91">
            <v>1</v>
          </cell>
          <cell r="D91">
            <v>1568</v>
          </cell>
          <cell r="E91" t="str">
            <v>Gem Shipping Ltda</v>
          </cell>
          <cell r="F91">
            <v>80235.899999999994</v>
          </cell>
          <cell r="G91">
            <v>1363416.55</v>
          </cell>
          <cell r="H91">
            <v>1164020.67</v>
          </cell>
          <cell r="I91">
            <v>279631.78000000003</v>
          </cell>
        </row>
        <row r="92">
          <cell r="A92" t="str">
            <v>1.1.2.01.001.0376</v>
          </cell>
          <cell r="B92" t="str">
            <v>A</v>
          </cell>
          <cell r="C92">
            <v>1</v>
          </cell>
          <cell r="D92">
            <v>1571</v>
          </cell>
          <cell r="E92" t="str">
            <v>Peninsula Norte Fertilizantes</v>
          </cell>
          <cell r="F92">
            <v>0</v>
          </cell>
          <cell r="G92">
            <v>3234709.04</v>
          </cell>
          <cell r="H92">
            <v>3198096.12</v>
          </cell>
          <cell r="I92">
            <v>36612.92</v>
          </cell>
        </row>
        <row r="93">
          <cell r="A93" t="str">
            <v>1.1.2.01.001.0387</v>
          </cell>
          <cell r="B93" t="str">
            <v>A</v>
          </cell>
          <cell r="C93">
            <v>1</v>
          </cell>
          <cell r="D93">
            <v>1629</v>
          </cell>
          <cell r="E93" t="str">
            <v>Consórcio Tegram- Itaqui</v>
          </cell>
          <cell r="F93">
            <v>20000</v>
          </cell>
          <cell r="G93">
            <v>51000</v>
          </cell>
          <cell r="H93">
            <v>71000</v>
          </cell>
          <cell r="I93">
            <v>0</v>
          </cell>
        </row>
        <row r="94">
          <cell r="A94" t="str">
            <v>1.1.2.01.001.0391</v>
          </cell>
          <cell r="B94" t="str">
            <v>A</v>
          </cell>
          <cell r="C94">
            <v>1</v>
          </cell>
          <cell r="D94">
            <v>1641</v>
          </cell>
          <cell r="E94" t="str">
            <v>Ale Combustiveis</v>
          </cell>
          <cell r="F94">
            <v>91077.49</v>
          </cell>
          <cell r="G94">
            <v>418925.83</v>
          </cell>
          <cell r="H94">
            <v>510003.32</v>
          </cell>
          <cell r="I94">
            <v>0</v>
          </cell>
        </row>
        <row r="95">
          <cell r="A95" t="str">
            <v>1.1.2.01.001.0394</v>
          </cell>
          <cell r="B95" t="str">
            <v>A</v>
          </cell>
          <cell r="C95">
            <v>1</v>
          </cell>
          <cell r="D95">
            <v>1655</v>
          </cell>
          <cell r="E95" t="str">
            <v>Alphamar Agência Marítima Ltda</v>
          </cell>
          <cell r="F95">
            <v>16222.56</v>
          </cell>
          <cell r="G95">
            <v>6144508.6100000003</v>
          </cell>
          <cell r="H95">
            <v>6131910.0099999998</v>
          </cell>
          <cell r="I95">
            <v>28821.16</v>
          </cell>
        </row>
        <row r="96">
          <cell r="A96" t="str">
            <v>1.1.2.01.001.0395</v>
          </cell>
          <cell r="B96" t="str">
            <v>A</v>
          </cell>
          <cell r="C96">
            <v>1</v>
          </cell>
          <cell r="D96">
            <v>1656</v>
          </cell>
          <cell r="E96" t="str">
            <v>Rebras - Rio de Janeiro</v>
          </cell>
          <cell r="F96">
            <v>5530.15</v>
          </cell>
          <cell r="G96">
            <v>69755.14</v>
          </cell>
          <cell r="H96">
            <v>69257.960000000006</v>
          </cell>
          <cell r="I96">
            <v>6027.33</v>
          </cell>
        </row>
        <row r="97">
          <cell r="A97" t="str">
            <v>1.1.2.01.001.0400</v>
          </cell>
          <cell r="B97" t="str">
            <v>A</v>
          </cell>
          <cell r="C97">
            <v>1</v>
          </cell>
          <cell r="D97">
            <v>1681</v>
          </cell>
          <cell r="E97" t="str">
            <v>Corredor Logistica e Infraestrutura</v>
          </cell>
          <cell r="F97">
            <v>0</v>
          </cell>
          <cell r="G97">
            <v>14156427.359999999</v>
          </cell>
          <cell r="H97">
            <v>13160994.279999999</v>
          </cell>
          <cell r="I97">
            <v>995433.08</v>
          </cell>
        </row>
        <row r="98">
          <cell r="A98" t="str">
            <v>1.1.2.01.001.0406</v>
          </cell>
          <cell r="B98" t="str">
            <v>A</v>
          </cell>
          <cell r="C98">
            <v>1</v>
          </cell>
          <cell r="D98">
            <v>1694</v>
          </cell>
          <cell r="E98" t="str">
            <v>Cargill Agricola</v>
          </cell>
          <cell r="F98">
            <v>113425.27</v>
          </cell>
          <cell r="G98">
            <v>2939279.52</v>
          </cell>
          <cell r="H98">
            <v>3052704.79</v>
          </cell>
          <cell r="I98">
            <v>0</v>
          </cell>
        </row>
        <row r="99">
          <cell r="A99" t="str">
            <v>1.1.2.01.001.0408</v>
          </cell>
          <cell r="B99" t="str">
            <v>A</v>
          </cell>
          <cell r="C99">
            <v>1</v>
          </cell>
          <cell r="D99">
            <v>1705</v>
          </cell>
          <cell r="E99" t="str">
            <v>Los Grobo Ceagro do Brasil</v>
          </cell>
          <cell r="F99">
            <v>1698.05</v>
          </cell>
          <cell r="G99">
            <v>154341.71</v>
          </cell>
          <cell r="H99">
            <v>156039.76</v>
          </cell>
          <cell r="I99">
            <v>0</v>
          </cell>
        </row>
        <row r="100">
          <cell r="A100" t="str">
            <v>1.1.2.01.001.0410</v>
          </cell>
          <cell r="B100" t="str">
            <v>A</v>
          </cell>
          <cell r="C100">
            <v>1</v>
          </cell>
          <cell r="D100">
            <v>1709</v>
          </cell>
          <cell r="E100" t="str">
            <v>Los Grobo - Filial Batavo</v>
          </cell>
          <cell r="F100">
            <v>11386.12</v>
          </cell>
          <cell r="G100">
            <v>143392.03</v>
          </cell>
          <cell r="H100">
            <v>154778.15</v>
          </cell>
          <cell r="I100">
            <v>0</v>
          </cell>
        </row>
        <row r="101">
          <cell r="A101" t="str">
            <v>1.1.2.01.001.0411</v>
          </cell>
          <cell r="B101" t="str">
            <v>A</v>
          </cell>
          <cell r="C101">
            <v>1</v>
          </cell>
          <cell r="D101">
            <v>1710</v>
          </cell>
          <cell r="E101" t="str">
            <v>Los Grobo - Filial Rio Coco</v>
          </cell>
          <cell r="F101">
            <v>0</v>
          </cell>
          <cell r="G101">
            <v>28487.91</v>
          </cell>
          <cell r="H101">
            <v>28487.91</v>
          </cell>
          <cell r="I101">
            <v>0</v>
          </cell>
        </row>
        <row r="102">
          <cell r="A102" t="str">
            <v>1.1.2.01.001.0412</v>
          </cell>
          <cell r="B102" t="str">
            <v>A</v>
          </cell>
          <cell r="C102">
            <v>1</v>
          </cell>
          <cell r="D102">
            <v>1711</v>
          </cell>
          <cell r="E102" t="str">
            <v>Los Grobo - Produção Batavo</v>
          </cell>
          <cell r="F102">
            <v>0</v>
          </cell>
          <cell r="G102">
            <v>65611.13</v>
          </cell>
          <cell r="H102">
            <v>65611.13</v>
          </cell>
          <cell r="I102">
            <v>0</v>
          </cell>
        </row>
        <row r="103">
          <cell r="A103" t="str">
            <v>1.1.2.01.001.0413</v>
          </cell>
          <cell r="B103" t="str">
            <v>A</v>
          </cell>
          <cell r="C103">
            <v>1</v>
          </cell>
          <cell r="D103">
            <v>1712</v>
          </cell>
          <cell r="E103" t="str">
            <v>Los Grobo - Filial Querencia</v>
          </cell>
          <cell r="F103">
            <v>0</v>
          </cell>
          <cell r="G103">
            <v>711427.56</v>
          </cell>
          <cell r="H103">
            <v>711427.56</v>
          </cell>
          <cell r="I103">
            <v>0</v>
          </cell>
        </row>
        <row r="104">
          <cell r="A104" t="str">
            <v>1.1.2.01.001.0414</v>
          </cell>
          <cell r="B104" t="str">
            <v>A</v>
          </cell>
          <cell r="C104">
            <v>1</v>
          </cell>
          <cell r="D104">
            <v>1713</v>
          </cell>
          <cell r="E104" t="str">
            <v>Los Grobo - Produção Faz.Santo Isidoro</v>
          </cell>
          <cell r="F104">
            <v>0</v>
          </cell>
          <cell r="G104">
            <v>21093.119999999999</v>
          </cell>
          <cell r="H104">
            <v>21093.119999999999</v>
          </cell>
          <cell r="I104">
            <v>0</v>
          </cell>
        </row>
        <row r="105">
          <cell r="A105" t="str">
            <v>1.1.2.01.001.0417</v>
          </cell>
          <cell r="B105" t="str">
            <v>A</v>
          </cell>
          <cell r="C105">
            <v>1</v>
          </cell>
          <cell r="D105">
            <v>1725</v>
          </cell>
          <cell r="E105" t="str">
            <v>Los Grobo - Alto Parnaiba</v>
          </cell>
          <cell r="F105">
            <v>0</v>
          </cell>
          <cell r="G105">
            <v>6765.61</v>
          </cell>
          <cell r="H105">
            <v>6765.61</v>
          </cell>
          <cell r="I105">
            <v>0</v>
          </cell>
        </row>
        <row r="106">
          <cell r="A106" t="str">
            <v>1.1.2.01.001.0418</v>
          </cell>
          <cell r="B106" t="str">
            <v>A</v>
          </cell>
          <cell r="C106">
            <v>1</v>
          </cell>
          <cell r="D106">
            <v>1726</v>
          </cell>
          <cell r="E106" t="str">
            <v>Los Grobo - Sambaiba</v>
          </cell>
          <cell r="F106">
            <v>0</v>
          </cell>
          <cell r="G106">
            <v>14723.17</v>
          </cell>
          <cell r="H106">
            <v>14723.17</v>
          </cell>
          <cell r="I106">
            <v>0</v>
          </cell>
        </row>
        <row r="107">
          <cell r="A107" t="str">
            <v>1.1.2.01.001.0419</v>
          </cell>
          <cell r="B107" t="str">
            <v>A</v>
          </cell>
          <cell r="C107">
            <v>1</v>
          </cell>
          <cell r="D107">
            <v>1727</v>
          </cell>
          <cell r="E107" t="str">
            <v>Los Grobo - Balsas</v>
          </cell>
          <cell r="F107">
            <v>0</v>
          </cell>
          <cell r="G107">
            <v>2397.7800000000002</v>
          </cell>
          <cell r="H107">
            <v>2397.7800000000002</v>
          </cell>
          <cell r="I107">
            <v>0</v>
          </cell>
        </row>
        <row r="108">
          <cell r="A108" t="str">
            <v>1.1.2.01.001.0423</v>
          </cell>
          <cell r="B108" t="str">
            <v>A</v>
          </cell>
          <cell r="C108">
            <v>1</v>
          </cell>
          <cell r="D108">
            <v>1736</v>
          </cell>
          <cell r="E108" t="str">
            <v>CIMAR - Cimentos do Maranhão S.A.</v>
          </cell>
          <cell r="F108">
            <v>0</v>
          </cell>
          <cell r="G108">
            <v>879720.58</v>
          </cell>
          <cell r="H108">
            <v>879720.58</v>
          </cell>
          <cell r="I108">
            <v>0</v>
          </cell>
        </row>
        <row r="109">
          <cell r="A109" t="str">
            <v>1.1.2.01.001.0440</v>
          </cell>
          <cell r="B109" t="str">
            <v>A</v>
          </cell>
          <cell r="C109">
            <v>1</v>
          </cell>
          <cell r="D109">
            <v>1774</v>
          </cell>
          <cell r="E109" t="str">
            <v>Amaggi &amp; LD Commodities S.A.</v>
          </cell>
          <cell r="F109">
            <v>148250</v>
          </cell>
          <cell r="G109">
            <v>2635040.29</v>
          </cell>
          <cell r="H109">
            <v>2783290.29</v>
          </cell>
          <cell r="I109">
            <v>0</v>
          </cell>
        </row>
        <row r="110">
          <cell r="A110" t="str">
            <v>1.1.2.01.001.0444</v>
          </cell>
          <cell r="B110" t="str">
            <v>A</v>
          </cell>
          <cell r="C110">
            <v>1</v>
          </cell>
          <cell r="D110">
            <v>1783</v>
          </cell>
          <cell r="E110" t="str">
            <v>Comercial Rofe Ltda</v>
          </cell>
          <cell r="F110">
            <v>0</v>
          </cell>
          <cell r="G110">
            <v>75.150000000000006</v>
          </cell>
          <cell r="H110">
            <v>75.150000000000006</v>
          </cell>
          <cell r="I110">
            <v>0</v>
          </cell>
        </row>
        <row r="111">
          <cell r="A111" t="str">
            <v>1.1.2.01.001.0450</v>
          </cell>
          <cell r="B111" t="str">
            <v>A</v>
          </cell>
          <cell r="C111">
            <v>1</v>
          </cell>
          <cell r="D111">
            <v>1799</v>
          </cell>
          <cell r="E111" t="str">
            <v>Vieira Brasil Distribuidora</v>
          </cell>
          <cell r="F111">
            <v>0</v>
          </cell>
          <cell r="G111">
            <v>193.28</v>
          </cell>
          <cell r="H111">
            <v>193.28</v>
          </cell>
          <cell r="I111">
            <v>0</v>
          </cell>
        </row>
        <row r="112">
          <cell r="A112" t="str">
            <v>1.1.2.01.001.0482</v>
          </cell>
          <cell r="B112" t="str">
            <v>A</v>
          </cell>
          <cell r="C112">
            <v>1</v>
          </cell>
          <cell r="D112">
            <v>1868</v>
          </cell>
          <cell r="E112" t="str">
            <v>Suzano Papel e Celulose - Salvador/BA</v>
          </cell>
          <cell r="F112">
            <v>1309296.72</v>
          </cell>
          <cell r="G112">
            <v>16838606.57</v>
          </cell>
          <cell r="H112">
            <v>16777584.199999999</v>
          </cell>
          <cell r="I112">
            <v>1370319.09</v>
          </cell>
        </row>
        <row r="113">
          <cell r="A113" t="str">
            <v>1.1.2.01.001.0487</v>
          </cell>
          <cell r="B113" t="str">
            <v>A</v>
          </cell>
          <cell r="C113">
            <v>1</v>
          </cell>
          <cell r="D113">
            <v>1876</v>
          </cell>
          <cell r="E113" t="str">
            <v>Agrex do Brasil S.A</v>
          </cell>
          <cell r="F113">
            <v>0</v>
          </cell>
          <cell r="G113">
            <v>65841.539999999994</v>
          </cell>
          <cell r="H113">
            <v>65841.539999999994</v>
          </cell>
          <cell r="I113">
            <v>0</v>
          </cell>
        </row>
        <row r="114">
          <cell r="A114" t="str">
            <v>1.1.2.01.001.0489</v>
          </cell>
          <cell r="B114" t="str">
            <v>A</v>
          </cell>
          <cell r="C114">
            <v>1</v>
          </cell>
          <cell r="D114">
            <v>1881</v>
          </cell>
          <cell r="E114" t="str">
            <v>TOTAL DISTRIBUIDORA S.A</v>
          </cell>
          <cell r="F114">
            <v>4974.21</v>
          </cell>
          <cell r="G114">
            <v>7792.92</v>
          </cell>
          <cell r="H114">
            <v>12767.13</v>
          </cell>
          <cell r="I114">
            <v>0</v>
          </cell>
        </row>
        <row r="115">
          <cell r="A115" t="str">
            <v>1.1.2.01.001.0490</v>
          </cell>
          <cell r="B115" t="str">
            <v>A</v>
          </cell>
          <cell r="C115">
            <v>1</v>
          </cell>
          <cell r="D115">
            <v>1894</v>
          </cell>
          <cell r="E115" t="str">
            <v>Agencia Maritima Cargonave</v>
          </cell>
          <cell r="F115">
            <v>1708.19</v>
          </cell>
          <cell r="G115">
            <v>4782648.72</v>
          </cell>
          <cell r="H115">
            <v>4689838.29</v>
          </cell>
          <cell r="I115">
            <v>94518.62</v>
          </cell>
        </row>
        <row r="116">
          <cell r="A116" t="str">
            <v>1.1.2.01.001.0500</v>
          </cell>
          <cell r="B116" t="str">
            <v>A</v>
          </cell>
          <cell r="C116">
            <v>1</v>
          </cell>
          <cell r="D116">
            <v>1934</v>
          </cell>
          <cell r="E116" t="str">
            <v>Aroma &amp; Sabor Alimentos Ltda - ME</v>
          </cell>
          <cell r="F116">
            <v>13952.4</v>
          </cell>
          <cell r="G116">
            <v>176014.87</v>
          </cell>
          <cell r="H116">
            <v>174946.29</v>
          </cell>
          <cell r="I116">
            <v>15020.98</v>
          </cell>
        </row>
        <row r="117">
          <cell r="A117" t="str">
            <v>1.1.2.01.001.0503</v>
          </cell>
          <cell r="B117" t="str">
            <v>A</v>
          </cell>
          <cell r="C117">
            <v>1</v>
          </cell>
          <cell r="D117">
            <v>1939</v>
          </cell>
          <cell r="E117" t="str">
            <v>Terminal Quimico de Aratu S/A Tequimar</v>
          </cell>
          <cell r="F117">
            <v>56646.79</v>
          </cell>
          <cell r="G117">
            <v>761549.48</v>
          </cell>
          <cell r="H117">
            <v>757404.12</v>
          </cell>
          <cell r="I117">
            <v>60792.15</v>
          </cell>
        </row>
        <row r="118">
          <cell r="A118" t="str">
            <v>1.1.2.01.001.0505</v>
          </cell>
          <cell r="B118" t="str">
            <v>A</v>
          </cell>
          <cell r="C118">
            <v>1</v>
          </cell>
          <cell r="D118">
            <v>1945</v>
          </cell>
          <cell r="E118" t="str">
            <v>Agrex do Brasil S.A</v>
          </cell>
          <cell r="F118">
            <v>0</v>
          </cell>
          <cell r="G118">
            <v>235448.42</v>
          </cell>
          <cell r="H118">
            <v>235448.42</v>
          </cell>
          <cell r="I118">
            <v>0</v>
          </cell>
        </row>
        <row r="119">
          <cell r="A119" t="str">
            <v>1.1.2.01.001.0512</v>
          </cell>
          <cell r="B119" t="str">
            <v>A</v>
          </cell>
          <cell r="C119">
            <v>1</v>
          </cell>
          <cell r="D119">
            <v>1975</v>
          </cell>
          <cell r="E119" t="str">
            <v>Mosaic Fertilizantes do Brasil LTDA</v>
          </cell>
          <cell r="F119">
            <v>30211.759999999998</v>
          </cell>
          <cell r="G119">
            <v>457328.5</v>
          </cell>
          <cell r="H119">
            <v>466001.27</v>
          </cell>
          <cell r="I119">
            <v>21538.99</v>
          </cell>
        </row>
        <row r="120">
          <cell r="A120" t="str">
            <v>1.1.2.01.001.0521</v>
          </cell>
          <cell r="B120" t="str">
            <v>A</v>
          </cell>
          <cell r="C120">
            <v>1</v>
          </cell>
          <cell r="D120">
            <v>2024</v>
          </cell>
          <cell r="E120" t="str">
            <v>Ebes Engenharia Ltda</v>
          </cell>
          <cell r="F120">
            <v>0</v>
          </cell>
          <cell r="G120">
            <v>144.96</v>
          </cell>
          <cell r="H120">
            <v>144.96</v>
          </cell>
          <cell r="I120">
            <v>0</v>
          </cell>
        </row>
        <row r="121">
          <cell r="A121" t="str">
            <v>1.1.2.01.001.0528</v>
          </cell>
          <cell r="B121" t="str">
            <v>A</v>
          </cell>
          <cell r="C121">
            <v>1</v>
          </cell>
          <cell r="D121">
            <v>2055</v>
          </cell>
          <cell r="E121" t="str">
            <v>Associação dos Práticos do MA - APEM</v>
          </cell>
          <cell r="F121">
            <v>14780.33</v>
          </cell>
          <cell r="G121">
            <v>308500.26</v>
          </cell>
          <cell r="H121">
            <v>306743.81</v>
          </cell>
          <cell r="I121">
            <v>16536.78</v>
          </cell>
        </row>
        <row r="122">
          <cell r="A122" t="str">
            <v>1.1.2.01.001.0529</v>
          </cell>
          <cell r="B122" t="str">
            <v>A</v>
          </cell>
          <cell r="C122">
            <v>1</v>
          </cell>
          <cell r="D122">
            <v>2056</v>
          </cell>
          <cell r="E122" t="str">
            <v>Assoc. de Posto de Taxi Ponta da Espera</v>
          </cell>
          <cell r="F122">
            <v>475.26</v>
          </cell>
          <cell r="G122">
            <v>6073.79</v>
          </cell>
          <cell r="H122">
            <v>4762.17</v>
          </cell>
          <cell r="I122">
            <v>1786.88</v>
          </cell>
        </row>
        <row r="123">
          <cell r="A123" t="str">
            <v>1.1.2.01.001.0545</v>
          </cell>
          <cell r="B123" t="str">
            <v>A</v>
          </cell>
          <cell r="C123">
            <v>1</v>
          </cell>
          <cell r="D123">
            <v>2111</v>
          </cell>
          <cell r="E123" t="str">
            <v>Mic Tecnologia da Informação Ltda</v>
          </cell>
          <cell r="F123">
            <v>530.15</v>
          </cell>
          <cell r="G123">
            <v>23654.53</v>
          </cell>
          <cell r="H123">
            <v>23498.240000000002</v>
          </cell>
          <cell r="I123">
            <v>686.44</v>
          </cell>
        </row>
        <row r="124">
          <cell r="A124" t="str">
            <v>1.1.2.01.001.0553</v>
          </cell>
          <cell r="B124" t="str">
            <v>A</v>
          </cell>
          <cell r="C124">
            <v>1</v>
          </cell>
          <cell r="D124">
            <v>2145</v>
          </cell>
          <cell r="E124" t="str">
            <v>Assoc. do Posto de Taxi do Itaqui</v>
          </cell>
          <cell r="F124">
            <v>1115.5</v>
          </cell>
          <cell r="G124">
            <v>7172.93</v>
          </cell>
          <cell r="H124">
            <v>5882.91</v>
          </cell>
          <cell r="I124">
            <v>2405.52</v>
          </cell>
        </row>
        <row r="125">
          <cell r="A125" t="str">
            <v>1.1.2.01.001.0559</v>
          </cell>
          <cell r="B125" t="str">
            <v>A</v>
          </cell>
          <cell r="C125">
            <v>1</v>
          </cell>
          <cell r="D125">
            <v>2163</v>
          </cell>
          <cell r="E125" t="str">
            <v>Unimar Agenciamentos Marítimos</v>
          </cell>
          <cell r="F125">
            <v>0</v>
          </cell>
          <cell r="G125">
            <v>113470.86</v>
          </cell>
          <cell r="H125">
            <v>113470.86</v>
          </cell>
          <cell r="I125">
            <v>0</v>
          </cell>
        </row>
        <row r="126">
          <cell r="A126" t="str">
            <v>1.1.2.01.001.0570</v>
          </cell>
          <cell r="B126" t="str">
            <v>A</v>
          </cell>
          <cell r="C126">
            <v>1</v>
          </cell>
          <cell r="D126">
            <v>2186</v>
          </cell>
          <cell r="E126" t="str">
            <v>Ipiranga S.A</v>
          </cell>
          <cell r="F126">
            <v>54100.92</v>
          </cell>
          <cell r="G126">
            <v>671632.16</v>
          </cell>
          <cell r="H126">
            <v>668710.61</v>
          </cell>
          <cell r="I126">
            <v>57022.47</v>
          </cell>
        </row>
        <row r="127">
          <cell r="A127" t="str">
            <v>1.1.2.01.001.0572</v>
          </cell>
          <cell r="B127" t="str">
            <v>A</v>
          </cell>
          <cell r="C127">
            <v>1</v>
          </cell>
          <cell r="D127">
            <v>2200</v>
          </cell>
          <cell r="E127" t="str">
            <v>Potiguar Materiais de Construção Ltda</v>
          </cell>
          <cell r="F127">
            <v>0</v>
          </cell>
          <cell r="G127">
            <v>144.96</v>
          </cell>
          <cell r="H127">
            <v>144.96</v>
          </cell>
          <cell r="I127">
            <v>0</v>
          </cell>
        </row>
        <row r="128">
          <cell r="A128" t="str">
            <v>1.1.2.01.001.0576</v>
          </cell>
          <cell r="B128" t="str">
            <v>A</v>
          </cell>
          <cell r="C128">
            <v>1</v>
          </cell>
          <cell r="D128">
            <v>2207</v>
          </cell>
          <cell r="E128" t="str">
            <v>CHS Agronegocio - Ind. e Comercio Ltda</v>
          </cell>
          <cell r="F128">
            <v>0</v>
          </cell>
          <cell r="G128">
            <v>2238742.98</v>
          </cell>
          <cell r="H128">
            <v>2238742.98</v>
          </cell>
          <cell r="I128">
            <v>0</v>
          </cell>
        </row>
        <row r="129">
          <cell r="A129" t="str">
            <v>1.1.2.01.001.0578</v>
          </cell>
          <cell r="B129" t="str">
            <v>A</v>
          </cell>
          <cell r="C129">
            <v>1</v>
          </cell>
          <cell r="D129">
            <v>2224</v>
          </cell>
          <cell r="E129" t="str">
            <v>Glencore Serviços S.A</v>
          </cell>
          <cell r="F129">
            <v>0</v>
          </cell>
          <cell r="G129">
            <v>10944924.449999999</v>
          </cell>
          <cell r="H129">
            <v>10701479.16</v>
          </cell>
          <cell r="I129">
            <v>243445.29</v>
          </cell>
        </row>
        <row r="130">
          <cell r="A130" t="str">
            <v>1.1.2.01.001.0579</v>
          </cell>
          <cell r="B130" t="str">
            <v>A</v>
          </cell>
          <cell r="C130">
            <v>1</v>
          </cell>
          <cell r="D130">
            <v>2225</v>
          </cell>
          <cell r="E130" t="str">
            <v>Maxtec</v>
          </cell>
          <cell r="F130">
            <v>143.76</v>
          </cell>
          <cell r="G130">
            <v>1150.08</v>
          </cell>
          <cell r="H130">
            <v>1293.8399999999999</v>
          </cell>
          <cell r="I130">
            <v>0</v>
          </cell>
        </row>
        <row r="131">
          <cell r="A131" t="str">
            <v>1.1.2.01.001.0581</v>
          </cell>
          <cell r="B131" t="str">
            <v>A</v>
          </cell>
          <cell r="C131">
            <v>1</v>
          </cell>
          <cell r="D131">
            <v>2227</v>
          </cell>
          <cell r="E131" t="str">
            <v>Tequimar</v>
          </cell>
          <cell r="F131">
            <v>3579.03</v>
          </cell>
          <cell r="G131">
            <v>44756.08</v>
          </cell>
          <cell r="H131">
            <v>43929.59</v>
          </cell>
          <cell r="I131">
            <v>4405.5200000000004</v>
          </cell>
        </row>
        <row r="132">
          <cell r="A132" t="str">
            <v>1.1.2.01.001.0582</v>
          </cell>
          <cell r="B132" t="str">
            <v>A</v>
          </cell>
          <cell r="C132">
            <v>1</v>
          </cell>
          <cell r="D132">
            <v>2228</v>
          </cell>
          <cell r="E132" t="str">
            <v>Amaggi &amp; LD Commodities Term. Portuarios</v>
          </cell>
          <cell r="F132">
            <v>361998</v>
          </cell>
          <cell r="G132">
            <v>11906248.880000001</v>
          </cell>
          <cell r="H132">
            <v>12206906.57</v>
          </cell>
          <cell r="I132">
            <v>61340.31</v>
          </cell>
        </row>
        <row r="133">
          <cell r="A133" t="str">
            <v>1.1.2.01.001.0585</v>
          </cell>
          <cell r="B133" t="str">
            <v>A</v>
          </cell>
          <cell r="C133">
            <v>1</v>
          </cell>
          <cell r="D133">
            <v>2234</v>
          </cell>
          <cell r="E133" t="str">
            <v>Abengoa Construção Brasil Ltda</v>
          </cell>
          <cell r="F133">
            <v>0</v>
          </cell>
          <cell r="G133">
            <v>19.350000000000001</v>
          </cell>
          <cell r="H133">
            <v>19.350000000000001</v>
          </cell>
          <cell r="I133">
            <v>0</v>
          </cell>
        </row>
        <row r="134">
          <cell r="A134" t="str">
            <v>1.1.2.01.001.0595</v>
          </cell>
          <cell r="B134" t="str">
            <v>A</v>
          </cell>
          <cell r="C134">
            <v>1</v>
          </cell>
          <cell r="D134">
            <v>2265</v>
          </cell>
          <cell r="E134" t="str">
            <v>Agrex do Brasil S.A - Faz. Chapada</v>
          </cell>
          <cell r="F134">
            <v>0</v>
          </cell>
          <cell r="G134">
            <v>22431.09</v>
          </cell>
          <cell r="H134">
            <v>22431.09</v>
          </cell>
          <cell r="I134">
            <v>0</v>
          </cell>
        </row>
        <row r="135">
          <cell r="A135" t="str">
            <v>1.1.2.01.001.0597</v>
          </cell>
          <cell r="B135" t="str">
            <v>A</v>
          </cell>
          <cell r="C135">
            <v>1</v>
          </cell>
          <cell r="D135">
            <v>2271</v>
          </cell>
          <cell r="E135" t="str">
            <v>Ebes Importadora e Distribuidora Eirele</v>
          </cell>
          <cell r="F135">
            <v>49.33</v>
          </cell>
          <cell r="G135">
            <v>98.33</v>
          </cell>
          <cell r="H135">
            <v>147.66</v>
          </cell>
          <cell r="I135">
            <v>0</v>
          </cell>
        </row>
        <row r="136">
          <cell r="A136" t="str">
            <v>1.1.2.01.001.0598</v>
          </cell>
          <cell r="B136" t="str">
            <v>A</v>
          </cell>
          <cell r="C136">
            <v>1</v>
          </cell>
          <cell r="D136">
            <v>2276</v>
          </cell>
          <cell r="E136" t="str">
            <v>Telefônica Brasil S.A.</v>
          </cell>
          <cell r="F136">
            <v>3674.24</v>
          </cell>
          <cell r="G136">
            <v>46345.47</v>
          </cell>
          <cell r="H136">
            <v>45262.32</v>
          </cell>
          <cell r="I136">
            <v>4757.3900000000003</v>
          </cell>
        </row>
        <row r="137">
          <cell r="A137" t="str">
            <v>1.1.2.01.001.0599</v>
          </cell>
          <cell r="B137" t="str">
            <v>A</v>
          </cell>
          <cell r="C137">
            <v>1</v>
          </cell>
          <cell r="D137">
            <v>2278</v>
          </cell>
          <cell r="E137" t="str">
            <v>Wilhelmsen Ships  - São Luís</v>
          </cell>
          <cell r="F137">
            <v>0</v>
          </cell>
          <cell r="G137">
            <v>1417606.26</v>
          </cell>
          <cell r="H137">
            <v>1417606.26</v>
          </cell>
          <cell r="I137">
            <v>0</v>
          </cell>
        </row>
        <row r="138">
          <cell r="A138" t="str">
            <v>1.1.2.01.001.0600</v>
          </cell>
          <cell r="B138" t="str">
            <v>A</v>
          </cell>
          <cell r="C138">
            <v>1</v>
          </cell>
          <cell r="D138">
            <v>2279</v>
          </cell>
          <cell r="E138" t="str">
            <v>Agrex do Brasil S.A - Faz. Curitiba</v>
          </cell>
          <cell r="F138">
            <v>0</v>
          </cell>
          <cell r="G138">
            <v>85409.66</v>
          </cell>
          <cell r="H138">
            <v>85409.66</v>
          </cell>
          <cell r="I138">
            <v>0</v>
          </cell>
        </row>
        <row r="139">
          <cell r="A139" t="str">
            <v>1.1.2.01.001.0608</v>
          </cell>
          <cell r="B139" t="str">
            <v>A</v>
          </cell>
          <cell r="C139">
            <v>1</v>
          </cell>
          <cell r="D139">
            <v>2292</v>
          </cell>
          <cell r="E139" t="str">
            <v>FERTIMPORT S/A - São Luís</v>
          </cell>
          <cell r="F139">
            <v>0</v>
          </cell>
          <cell r="G139">
            <v>1962807.91</v>
          </cell>
          <cell r="H139">
            <v>1627390.22</v>
          </cell>
          <cell r="I139">
            <v>335417.69</v>
          </cell>
        </row>
        <row r="140">
          <cell r="A140" t="str">
            <v>1.1.2.01.001.0610</v>
          </cell>
          <cell r="B140" t="str">
            <v>A</v>
          </cell>
          <cell r="C140">
            <v>1</v>
          </cell>
          <cell r="D140">
            <v>2302</v>
          </cell>
          <cell r="E140" t="str">
            <v>G5 Soluções Logística e Transportes</v>
          </cell>
          <cell r="F140">
            <v>0</v>
          </cell>
          <cell r="G140">
            <v>7646.14</v>
          </cell>
          <cell r="H140">
            <v>7646.14</v>
          </cell>
          <cell r="I140">
            <v>0</v>
          </cell>
        </row>
        <row r="141">
          <cell r="A141" t="str">
            <v>1.1.2.01.001.0611</v>
          </cell>
          <cell r="B141" t="str">
            <v>A</v>
          </cell>
          <cell r="C141">
            <v>1</v>
          </cell>
          <cell r="D141">
            <v>2307</v>
          </cell>
          <cell r="E141" t="str">
            <v>Bunge Alimentos S.A</v>
          </cell>
          <cell r="F141">
            <v>1816.1</v>
          </cell>
          <cell r="G141">
            <v>5638447.7000000002</v>
          </cell>
          <cell r="H141">
            <v>5581227.3099999996</v>
          </cell>
          <cell r="I141">
            <v>59036.49</v>
          </cell>
        </row>
        <row r="142">
          <cell r="A142" t="str">
            <v>1.1.2.01.001.0620</v>
          </cell>
          <cell r="B142" t="str">
            <v>A</v>
          </cell>
          <cell r="C142">
            <v>1</v>
          </cell>
          <cell r="D142">
            <v>2340</v>
          </cell>
          <cell r="E142" t="str">
            <v>BCI Brasil China Imp. e Distribuidora</v>
          </cell>
          <cell r="F142">
            <v>0</v>
          </cell>
          <cell r="G142">
            <v>131615.76</v>
          </cell>
          <cell r="H142">
            <v>131615.76</v>
          </cell>
          <cell r="I142">
            <v>0</v>
          </cell>
        </row>
        <row r="143">
          <cell r="A143" t="str">
            <v>1.1.2.01.001.0622</v>
          </cell>
          <cell r="B143" t="str">
            <v>A</v>
          </cell>
          <cell r="C143">
            <v>1</v>
          </cell>
          <cell r="D143">
            <v>2360</v>
          </cell>
          <cell r="E143" t="str">
            <v>Glencore Importadora e Exportadora S/A</v>
          </cell>
          <cell r="F143">
            <v>0</v>
          </cell>
          <cell r="G143">
            <v>1511478.07</v>
          </cell>
          <cell r="H143">
            <v>1511478.07</v>
          </cell>
          <cell r="I143">
            <v>0</v>
          </cell>
        </row>
        <row r="144">
          <cell r="A144" t="str">
            <v>1.1.2.01.001.0627</v>
          </cell>
          <cell r="B144" t="str">
            <v>A</v>
          </cell>
          <cell r="C144">
            <v>1</v>
          </cell>
          <cell r="D144">
            <v>2368</v>
          </cell>
          <cell r="E144" t="str">
            <v>Glenda de Lourdes F.dos Santos-Me</v>
          </cell>
          <cell r="F144">
            <v>8180.31</v>
          </cell>
          <cell r="G144">
            <v>35562.589999999997</v>
          </cell>
          <cell r="H144">
            <v>36730.629999999997</v>
          </cell>
          <cell r="I144">
            <v>7012.27</v>
          </cell>
        </row>
        <row r="145">
          <cell r="A145" t="str">
            <v>1.1.2.01.001.0628</v>
          </cell>
          <cell r="B145" t="str">
            <v>A</v>
          </cell>
          <cell r="C145">
            <v>1</v>
          </cell>
          <cell r="D145">
            <v>2369</v>
          </cell>
          <cell r="E145" t="str">
            <v>Ribeirão S.A - São Luís</v>
          </cell>
          <cell r="F145">
            <v>29099.49</v>
          </cell>
          <cell r="G145">
            <v>614816.34</v>
          </cell>
          <cell r="H145">
            <v>643915.82999999996</v>
          </cell>
          <cell r="I145">
            <v>0</v>
          </cell>
        </row>
        <row r="146">
          <cell r="A146" t="str">
            <v>1.1.2.01.001.0635</v>
          </cell>
          <cell r="B146" t="str">
            <v>A</v>
          </cell>
          <cell r="C146">
            <v>1</v>
          </cell>
          <cell r="D146">
            <v>2381</v>
          </cell>
          <cell r="E146" t="str">
            <v>Dislub Combustíveis Ltda</v>
          </cell>
          <cell r="F146">
            <v>0</v>
          </cell>
          <cell r="G146">
            <v>1537.24</v>
          </cell>
          <cell r="H146">
            <v>1537.24</v>
          </cell>
          <cell r="I146">
            <v>0</v>
          </cell>
        </row>
        <row r="147">
          <cell r="A147" t="str">
            <v>1.1.2.01.001.0643</v>
          </cell>
          <cell r="B147" t="str">
            <v>A</v>
          </cell>
          <cell r="C147">
            <v>1</v>
          </cell>
          <cell r="D147">
            <v>2405</v>
          </cell>
          <cell r="E147" t="str">
            <v>Agrex do Brasil - Com. Porto Nacional</v>
          </cell>
          <cell r="F147">
            <v>0</v>
          </cell>
          <cell r="G147">
            <v>1789587.8</v>
          </cell>
          <cell r="H147">
            <v>1789587.8</v>
          </cell>
          <cell r="I147">
            <v>0</v>
          </cell>
        </row>
        <row r="148">
          <cell r="A148" t="str">
            <v>1.1.2.01.001.0644</v>
          </cell>
          <cell r="B148" t="str">
            <v>A</v>
          </cell>
          <cell r="C148">
            <v>1</v>
          </cell>
          <cell r="D148">
            <v>2406</v>
          </cell>
          <cell r="E148" t="str">
            <v>Agrex do Brasil - Comercial Redenção</v>
          </cell>
          <cell r="F148">
            <v>0</v>
          </cell>
          <cell r="G148">
            <v>50307.519999999997</v>
          </cell>
          <cell r="H148">
            <v>50307.519999999997</v>
          </cell>
          <cell r="I148">
            <v>0</v>
          </cell>
        </row>
        <row r="149">
          <cell r="A149" t="str">
            <v>1.1.2.01.001.0654</v>
          </cell>
          <cell r="B149" t="str">
            <v>A</v>
          </cell>
          <cell r="C149">
            <v>1</v>
          </cell>
          <cell r="D149">
            <v>2433</v>
          </cell>
          <cell r="E149" t="str">
            <v>Blueway Trading Imp e Exp - São Luís</v>
          </cell>
          <cell r="F149">
            <v>0</v>
          </cell>
          <cell r="G149">
            <v>3968557.14</v>
          </cell>
          <cell r="H149">
            <v>3968557.14</v>
          </cell>
          <cell r="I149">
            <v>0</v>
          </cell>
        </row>
        <row r="150">
          <cell r="A150" t="str">
            <v>1.1.2.01.001.0656</v>
          </cell>
          <cell r="B150" t="str">
            <v>A</v>
          </cell>
          <cell r="C150">
            <v>1</v>
          </cell>
          <cell r="D150">
            <v>2436</v>
          </cell>
          <cell r="E150" t="str">
            <v>ADG Transportes Ltda</v>
          </cell>
          <cell r="F150">
            <v>46.97</v>
          </cell>
          <cell r="G150">
            <v>0</v>
          </cell>
          <cell r="H150">
            <v>46.97</v>
          </cell>
          <cell r="I150">
            <v>0</v>
          </cell>
        </row>
        <row r="151">
          <cell r="A151" t="str">
            <v>1.1.2.01.001.0657</v>
          </cell>
          <cell r="B151" t="str">
            <v>A</v>
          </cell>
          <cell r="C151">
            <v>1</v>
          </cell>
          <cell r="D151">
            <v>2441</v>
          </cell>
          <cell r="E151" t="str">
            <v>Setta Combustíveis S/A</v>
          </cell>
          <cell r="F151">
            <v>0</v>
          </cell>
          <cell r="G151">
            <v>1536.88</v>
          </cell>
          <cell r="H151">
            <v>1536.88</v>
          </cell>
          <cell r="I151">
            <v>0</v>
          </cell>
        </row>
        <row r="152">
          <cell r="A152" t="str">
            <v>1.1.2.01.001.0671</v>
          </cell>
          <cell r="B152" t="str">
            <v>A</v>
          </cell>
          <cell r="C152">
            <v>1</v>
          </cell>
          <cell r="D152">
            <v>2517</v>
          </cell>
          <cell r="E152" t="str">
            <v>Tricon Energy do Brasil Ltda</v>
          </cell>
          <cell r="F152">
            <v>0</v>
          </cell>
          <cell r="G152">
            <v>4015.24</v>
          </cell>
          <cell r="H152">
            <v>4015.24</v>
          </cell>
          <cell r="I152">
            <v>0</v>
          </cell>
        </row>
        <row r="153">
          <cell r="A153" t="str">
            <v>1.1.2.01.001.0672</v>
          </cell>
          <cell r="B153" t="str">
            <v>A</v>
          </cell>
          <cell r="C153">
            <v>1</v>
          </cell>
          <cell r="D153">
            <v>2519</v>
          </cell>
          <cell r="E153" t="str">
            <v>Green Distribuidora de Petroleo Ltda</v>
          </cell>
          <cell r="F153">
            <v>874.74</v>
          </cell>
          <cell r="G153">
            <v>4236.16</v>
          </cell>
          <cell r="H153">
            <v>5110.8999999999996</v>
          </cell>
          <cell r="I153">
            <v>0</v>
          </cell>
        </row>
        <row r="154">
          <cell r="A154" t="str">
            <v>1.1.2.01.001.0676</v>
          </cell>
          <cell r="B154" t="str">
            <v>A</v>
          </cell>
          <cell r="C154">
            <v>1</v>
          </cell>
          <cell r="D154">
            <v>2550</v>
          </cell>
          <cell r="E154" t="str">
            <v>Cargill Agrícola S.A - Guarujá</v>
          </cell>
          <cell r="F154">
            <v>0</v>
          </cell>
          <cell r="G154">
            <v>2708200.41</v>
          </cell>
          <cell r="H154">
            <v>2708200.41</v>
          </cell>
          <cell r="I154">
            <v>0</v>
          </cell>
        </row>
        <row r="155">
          <cell r="A155" t="str">
            <v>1.1.2.01.001.0682</v>
          </cell>
          <cell r="B155" t="str">
            <v>A</v>
          </cell>
          <cell r="C155">
            <v>1</v>
          </cell>
          <cell r="D155">
            <v>2585</v>
          </cell>
          <cell r="E155" t="str">
            <v>VLI Multimodal</v>
          </cell>
          <cell r="F155">
            <v>1762638.01</v>
          </cell>
          <cell r="G155">
            <v>22463815.59</v>
          </cell>
          <cell r="H155">
            <v>23683584.77</v>
          </cell>
          <cell r="I155">
            <v>542868.82999999996</v>
          </cell>
        </row>
        <row r="156">
          <cell r="A156" t="str">
            <v>1.1.2.01.001.0689</v>
          </cell>
          <cell r="B156" t="str">
            <v>A</v>
          </cell>
          <cell r="C156">
            <v>1</v>
          </cell>
          <cell r="D156">
            <v>2643</v>
          </cell>
          <cell r="E156" t="str">
            <v>Mapa Comissária Despachos Aduaneiros</v>
          </cell>
          <cell r="F156">
            <v>0</v>
          </cell>
          <cell r="G156">
            <v>986.37</v>
          </cell>
          <cell r="H156">
            <v>986.37</v>
          </cell>
          <cell r="I156">
            <v>0</v>
          </cell>
        </row>
        <row r="157">
          <cell r="A157" t="str">
            <v>1.1.2.01.001.0690</v>
          </cell>
          <cell r="B157" t="str">
            <v>A</v>
          </cell>
          <cell r="C157">
            <v>1</v>
          </cell>
          <cell r="D157">
            <v>2656</v>
          </cell>
          <cell r="E157" t="str">
            <v>São Paulo Três Locação de Torres</v>
          </cell>
          <cell r="F157">
            <v>5978.7</v>
          </cell>
          <cell r="G157">
            <v>18617.93</v>
          </cell>
          <cell r="H157">
            <v>24501.21</v>
          </cell>
          <cell r="I157">
            <v>95.42</v>
          </cell>
        </row>
        <row r="158">
          <cell r="A158" t="str">
            <v>1.1.2.01.001.0693</v>
          </cell>
          <cell r="B158" t="str">
            <v>A</v>
          </cell>
          <cell r="C158">
            <v>1</v>
          </cell>
          <cell r="D158">
            <v>2665</v>
          </cell>
          <cell r="E158" t="str">
            <v>Alcan Alumina Ltda</v>
          </cell>
          <cell r="F158">
            <v>0</v>
          </cell>
          <cell r="G158">
            <v>340.25</v>
          </cell>
          <cell r="H158">
            <v>340.25</v>
          </cell>
          <cell r="I158">
            <v>0</v>
          </cell>
        </row>
        <row r="159">
          <cell r="A159" t="str">
            <v>1.1.2.01.001.0696</v>
          </cell>
          <cell r="B159" t="str">
            <v>A</v>
          </cell>
          <cell r="C159">
            <v>1</v>
          </cell>
          <cell r="D159">
            <v>2673</v>
          </cell>
          <cell r="E159" t="str">
            <v>Transrio MTZ</v>
          </cell>
          <cell r="F159">
            <v>2447.48</v>
          </cell>
          <cell r="G159">
            <v>30446.46</v>
          </cell>
          <cell r="H159">
            <v>30267.01</v>
          </cell>
          <cell r="I159">
            <v>2626.93</v>
          </cell>
        </row>
        <row r="160">
          <cell r="A160" t="str">
            <v>1.1.2.01.001.0697</v>
          </cell>
          <cell r="B160" t="str">
            <v>A</v>
          </cell>
          <cell r="C160">
            <v>1</v>
          </cell>
          <cell r="D160">
            <v>2674</v>
          </cell>
          <cell r="E160" t="str">
            <v>GDX Log Transportes</v>
          </cell>
          <cell r="F160">
            <v>0</v>
          </cell>
          <cell r="G160">
            <v>5593.2</v>
          </cell>
          <cell r="H160">
            <v>5593.2</v>
          </cell>
          <cell r="I160">
            <v>0</v>
          </cell>
        </row>
        <row r="161">
          <cell r="A161" t="str">
            <v>1.1.2.01.001.0703</v>
          </cell>
          <cell r="B161" t="str">
            <v>A</v>
          </cell>
          <cell r="C161">
            <v>1</v>
          </cell>
          <cell r="D161">
            <v>2716</v>
          </cell>
          <cell r="E161" t="str">
            <v>Copersucar S.A.</v>
          </cell>
          <cell r="F161">
            <v>57.85</v>
          </cell>
          <cell r="G161">
            <v>0</v>
          </cell>
          <cell r="H161">
            <v>57.85</v>
          </cell>
          <cell r="I161">
            <v>0</v>
          </cell>
        </row>
        <row r="162">
          <cell r="A162" t="str">
            <v>1.1.2.01.001.0704</v>
          </cell>
          <cell r="B162" t="str">
            <v>A</v>
          </cell>
          <cell r="C162">
            <v>1</v>
          </cell>
          <cell r="D162">
            <v>2724</v>
          </cell>
          <cell r="E162" t="str">
            <v>Pedro Yan Sá Pinto Alimentos -Me</v>
          </cell>
          <cell r="F162">
            <v>1852.33</v>
          </cell>
          <cell r="G162">
            <v>9935.48</v>
          </cell>
          <cell r="H162">
            <v>1852.33</v>
          </cell>
          <cell r="I162">
            <v>9935.48</v>
          </cell>
        </row>
        <row r="163">
          <cell r="A163" t="str">
            <v>1.1.2.01.001.0706</v>
          </cell>
          <cell r="B163" t="str">
            <v>A</v>
          </cell>
          <cell r="C163">
            <v>1</v>
          </cell>
          <cell r="D163">
            <v>2726</v>
          </cell>
          <cell r="E163" t="str">
            <v>Gavilon do Brasil</v>
          </cell>
          <cell r="F163">
            <v>187834.65</v>
          </cell>
          <cell r="G163">
            <v>976976.23</v>
          </cell>
          <cell r="H163">
            <v>1164810.8799999999</v>
          </cell>
          <cell r="I163">
            <v>0</v>
          </cell>
        </row>
        <row r="164">
          <cell r="A164" t="str">
            <v>1.1.2.01.001.0707</v>
          </cell>
          <cell r="B164" t="str">
            <v>A</v>
          </cell>
          <cell r="C164">
            <v>1</v>
          </cell>
          <cell r="D164">
            <v>2738</v>
          </cell>
          <cell r="E164" t="str">
            <v>GAC Logística do Brasil Ltda</v>
          </cell>
          <cell r="F164">
            <v>38968.769999999997</v>
          </cell>
          <cell r="G164">
            <v>3445989.04</v>
          </cell>
          <cell r="H164">
            <v>3298539.94</v>
          </cell>
          <cell r="I164">
            <v>186417.87</v>
          </cell>
        </row>
        <row r="165">
          <cell r="A165" t="str">
            <v>1.1.2.01.001.0708</v>
          </cell>
          <cell r="B165" t="str">
            <v>A</v>
          </cell>
          <cell r="C165">
            <v>1</v>
          </cell>
          <cell r="D165">
            <v>2754</v>
          </cell>
          <cell r="E165" t="str">
            <v>Federal Distribuidora de Petróleo Ltda</v>
          </cell>
          <cell r="F165">
            <v>3467.72</v>
          </cell>
          <cell r="G165">
            <v>0</v>
          </cell>
          <cell r="H165">
            <v>3467.72</v>
          </cell>
          <cell r="I165">
            <v>0</v>
          </cell>
        </row>
        <row r="166">
          <cell r="A166" t="str">
            <v>1.1.2.01.001.0712</v>
          </cell>
          <cell r="B166" t="str">
            <v>A</v>
          </cell>
          <cell r="C166">
            <v>1</v>
          </cell>
          <cell r="D166">
            <v>2782</v>
          </cell>
          <cell r="E166" t="str">
            <v>Novaagri Infraestrutura de Armazenagem</v>
          </cell>
          <cell r="F166">
            <v>18074.68</v>
          </cell>
          <cell r="G166">
            <v>2780782.75</v>
          </cell>
          <cell r="H166">
            <v>2798857.43</v>
          </cell>
          <cell r="I166">
            <v>0</v>
          </cell>
        </row>
        <row r="167">
          <cell r="A167" t="str">
            <v>1.1.2.01.001.0714</v>
          </cell>
          <cell r="B167" t="str">
            <v>A</v>
          </cell>
          <cell r="C167">
            <v>1</v>
          </cell>
          <cell r="D167">
            <v>2784</v>
          </cell>
          <cell r="E167" t="str">
            <v>Rochamar Agência Marítima - São Luís</v>
          </cell>
          <cell r="F167">
            <v>11224.61</v>
          </cell>
          <cell r="G167">
            <v>409967.75</v>
          </cell>
          <cell r="H167">
            <v>410873.48</v>
          </cell>
          <cell r="I167">
            <v>10318.879999999999</v>
          </cell>
        </row>
        <row r="168">
          <cell r="A168" t="str">
            <v>1.1.2.01.001.0716</v>
          </cell>
          <cell r="B168" t="str">
            <v>A</v>
          </cell>
          <cell r="C168">
            <v>1</v>
          </cell>
          <cell r="D168">
            <v>2791</v>
          </cell>
          <cell r="E168" t="str">
            <v>Tequimar-Filial</v>
          </cell>
          <cell r="F168">
            <v>161773.29</v>
          </cell>
          <cell r="G168">
            <v>3411116.67</v>
          </cell>
          <cell r="H168">
            <v>3396121.37</v>
          </cell>
          <cell r="I168">
            <v>176768.59</v>
          </cell>
        </row>
        <row r="169">
          <cell r="A169" t="str">
            <v>1.1.2.01.001.0723</v>
          </cell>
          <cell r="B169" t="str">
            <v>A</v>
          </cell>
          <cell r="C169">
            <v>1</v>
          </cell>
          <cell r="D169">
            <v>2817</v>
          </cell>
          <cell r="E169" t="str">
            <v>Amart Services Consultoria</v>
          </cell>
          <cell r="F169">
            <v>0</v>
          </cell>
          <cell r="G169">
            <v>649286.06000000006</v>
          </cell>
          <cell r="H169">
            <v>649286.06000000006</v>
          </cell>
          <cell r="I169">
            <v>0</v>
          </cell>
        </row>
        <row r="170">
          <cell r="A170" t="str">
            <v>1.1.2.01.001.0733</v>
          </cell>
          <cell r="B170" t="str">
            <v>A</v>
          </cell>
          <cell r="C170">
            <v>1</v>
          </cell>
          <cell r="D170">
            <v>2885</v>
          </cell>
          <cell r="E170" t="str">
            <v>Rohde Nilsen do Brasil</v>
          </cell>
          <cell r="F170">
            <v>0</v>
          </cell>
          <cell r="G170">
            <v>2231.2199999999998</v>
          </cell>
          <cell r="H170">
            <v>2231.2199999999998</v>
          </cell>
          <cell r="I170">
            <v>0</v>
          </cell>
        </row>
        <row r="171">
          <cell r="A171" t="str">
            <v>1.1.2.01.001.0737</v>
          </cell>
          <cell r="B171" t="str">
            <v>A</v>
          </cell>
          <cell r="C171">
            <v>1</v>
          </cell>
          <cell r="D171">
            <v>2900</v>
          </cell>
          <cell r="E171" t="str">
            <v>Agrex do Brasil S.A. - Monte Alegre</v>
          </cell>
          <cell r="F171">
            <v>76.52</v>
          </cell>
          <cell r="G171">
            <v>31572.49</v>
          </cell>
          <cell r="H171">
            <v>31648.99</v>
          </cell>
          <cell r="I171">
            <v>0.02</v>
          </cell>
        </row>
        <row r="172">
          <cell r="A172" t="str">
            <v>1.1.2.01.001.0740</v>
          </cell>
          <cell r="B172" t="str">
            <v>A</v>
          </cell>
          <cell r="C172">
            <v>1</v>
          </cell>
          <cell r="D172">
            <v>2920</v>
          </cell>
          <cell r="E172" t="str">
            <v>ADM do Brasi Ltda</v>
          </cell>
          <cell r="F172">
            <v>0</v>
          </cell>
          <cell r="G172">
            <v>2208475.39</v>
          </cell>
          <cell r="H172">
            <v>2208475.39</v>
          </cell>
          <cell r="I172">
            <v>0</v>
          </cell>
        </row>
        <row r="173">
          <cell r="A173" t="str">
            <v>1.1.2.01.001.0745</v>
          </cell>
          <cell r="B173" t="str">
            <v>A</v>
          </cell>
          <cell r="C173">
            <v>1</v>
          </cell>
          <cell r="D173">
            <v>2948</v>
          </cell>
          <cell r="E173" t="str">
            <v>Mosaic Fertilizantes - Rondonópolis</v>
          </cell>
          <cell r="F173">
            <v>0</v>
          </cell>
          <cell r="G173">
            <v>242877.36</v>
          </cell>
          <cell r="H173">
            <v>242877.36</v>
          </cell>
          <cell r="I173">
            <v>0</v>
          </cell>
        </row>
        <row r="174">
          <cell r="A174" t="str">
            <v>1.1.2.01.001.0748</v>
          </cell>
          <cell r="B174" t="str">
            <v>A</v>
          </cell>
          <cell r="C174">
            <v>1</v>
          </cell>
          <cell r="D174">
            <v>2953</v>
          </cell>
          <cell r="E174" t="str">
            <v>NML - Tankers &amp; Bulkers</v>
          </cell>
          <cell r="F174">
            <v>6409.31</v>
          </cell>
          <cell r="G174">
            <v>210752.39</v>
          </cell>
          <cell r="H174">
            <v>217161.7</v>
          </cell>
          <cell r="I174">
            <v>0</v>
          </cell>
        </row>
        <row r="175">
          <cell r="A175" t="str">
            <v>1.1.2.01.001.0751</v>
          </cell>
          <cell r="B175" t="str">
            <v>A</v>
          </cell>
          <cell r="C175">
            <v>1</v>
          </cell>
          <cell r="D175">
            <v>2962</v>
          </cell>
          <cell r="E175" t="str">
            <v>João Paulo de Aquino Rocha</v>
          </cell>
          <cell r="F175">
            <v>2974</v>
          </cell>
          <cell r="G175">
            <v>0</v>
          </cell>
          <cell r="H175">
            <v>2974</v>
          </cell>
          <cell r="I175">
            <v>0</v>
          </cell>
        </row>
        <row r="176">
          <cell r="A176" t="str">
            <v>1.1.2.01.001.0757</v>
          </cell>
          <cell r="B176" t="str">
            <v>A</v>
          </cell>
          <cell r="C176">
            <v>1</v>
          </cell>
          <cell r="D176">
            <v>2999</v>
          </cell>
          <cell r="E176" t="str">
            <v>Transglobal Operações Portuárias Ltda</v>
          </cell>
          <cell r="F176">
            <v>2039.05</v>
          </cell>
          <cell r="G176">
            <v>98795.56</v>
          </cell>
          <cell r="H176">
            <v>98530.06</v>
          </cell>
          <cell r="I176">
            <v>2304.5500000000002</v>
          </cell>
        </row>
        <row r="177">
          <cell r="A177" t="str">
            <v>1.1.2.01.001.0760</v>
          </cell>
          <cell r="B177" t="str">
            <v>A</v>
          </cell>
          <cell r="C177">
            <v>1</v>
          </cell>
          <cell r="D177">
            <v>3794</v>
          </cell>
          <cell r="E177" t="str">
            <v>Ancora Siderúrgica Ltda</v>
          </cell>
          <cell r="F177">
            <v>0</v>
          </cell>
          <cell r="G177">
            <v>422658.26</v>
          </cell>
          <cell r="H177">
            <v>422658.26</v>
          </cell>
          <cell r="I177">
            <v>0</v>
          </cell>
        </row>
        <row r="178">
          <cell r="A178" t="str">
            <v>1.1.2.01.001.0763</v>
          </cell>
          <cell r="B178" t="str">
            <v>A</v>
          </cell>
          <cell r="C178">
            <v>1</v>
          </cell>
          <cell r="D178">
            <v>3797</v>
          </cell>
          <cell r="E178" t="str">
            <v>North Star Serviços Marítimos Ltda.</v>
          </cell>
          <cell r="F178">
            <v>2536.9899999999998</v>
          </cell>
          <cell r="G178">
            <v>574703.68999999994</v>
          </cell>
          <cell r="H178">
            <v>577240.68000000005</v>
          </cell>
          <cell r="I178">
            <v>0</v>
          </cell>
        </row>
        <row r="179">
          <cell r="A179" t="str">
            <v>1.1.2.01.001.0764</v>
          </cell>
          <cell r="B179" t="str">
            <v>A</v>
          </cell>
          <cell r="C179">
            <v>1</v>
          </cell>
          <cell r="D179">
            <v>3798</v>
          </cell>
          <cell r="E179" t="str">
            <v>Maria Alice Mendes</v>
          </cell>
          <cell r="F179">
            <v>1682.82</v>
          </cell>
          <cell r="G179">
            <v>19847.3</v>
          </cell>
          <cell r="H179">
            <v>8182.32</v>
          </cell>
          <cell r="I179">
            <v>13347.8</v>
          </cell>
        </row>
        <row r="180">
          <cell r="A180" t="str">
            <v>1.1.2.01.001.0773</v>
          </cell>
          <cell r="B180" t="str">
            <v>A</v>
          </cell>
          <cell r="C180">
            <v>1</v>
          </cell>
          <cell r="D180">
            <v>3824</v>
          </cell>
          <cell r="E180" t="str">
            <v>Yara Brasil Fertilizantes S/A</v>
          </cell>
          <cell r="F180">
            <v>100835.71</v>
          </cell>
          <cell r="G180">
            <v>3057030.93</v>
          </cell>
          <cell r="H180">
            <v>3004973.94</v>
          </cell>
          <cell r="I180">
            <v>152892.70000000001</v>
          </cell>
        </row>
        <row r="181">
          <cell r="A181" t="str">
            <v>1.1.2.01.001.0775</v>
          </cell>
          <cell r="B181" t="str">
            <v>A</v>
          </cell>
          <cell r="C181">
            <v>1</v>
          </cell>
          <cell r="D181">
            <v>3841</v>
          </cell>
          <cell r="E181" t="str">
            <v>E S Pinheiro Carvalho - ME</v>
          </cell>
          <cell r="F181">
            <v>23769.93</v>
          </cell>
          <cell r="G181">
            <v>1433.63</v>
          </cell>
          <cell r="H181">
            <v>25203.56</v>
          </cell>
          <cell r="I181">
            <v>0</v>
          </cell>
        </row>
        <row r="182">
          <cell r="A182" t="str">
            <v>1.1.2.01.001.0777</v>
          </cell>
          <cell r="B182" t="str">
            <v>A</v>
          </cell>
          <cell r="C182">
            <v>1</v>
          </cell>
          <cell r="D182">
            <v>3846</v>
          </cell>
          <cell r="E182" t="str">
            <v>ARBEMPORTO-MA</v>
          </cell>
          <cell r="F182">
            <v>0</v>
          </cell>
          <cell r="G182">
            <v>8192.8799999999992</v>
          </cell>
          <cell r="H182">
            <v>7510.14</v>
          </cell>
          <cell r="I182">
            <v>682.74</v>
          </cell>
        </row>
        <row r="183">
          <cell r="A183" t="str">
            <v>1.1.2.01.001.0780</v>
          </cell>
          <cell r="B183" t="str">
            <v>A</v>
          </cell>
          <cell r="C183">
            <v>1</v>
          </cell>
          <cell r="D183">
            <v>3859</v>
          </cell>
          <cell r="E183" t="str">
            <v>DTA Engenharia Filial</v>
          </cell>
          <cell r="F183">
            <v>7.24</v>
          </cell>
          <cell r="G183">
            <v>0</v>
          </cell>
          <cell r="H183">
            <v>7.24</v>
          </cell>
          <cell r="I183">
            <v>0</v>
          </cell>
        </row>
        <row r="184">
          <cell r="A184" t="str">
            <v>1.1.2.01.001.0781</v>
          </cell>
          <cell r="B184" t="str">
            <v>A</v>
          </cell>
          <cell r="C184">
            <v>1</v>
          </cell>
          <cell r="D184">
            <v>3860</v>
          </cell>
          <cell r="E184" t="str">
            <v>Atlantimport Comercial S/A</v>
          </cell>
          <cell r="F184">
            <v>6864.02</v>
          </cell>
          <cell r="G184">
            <v>109620.6</v>
          </cell>
          <cell r="H184">
            <v>116484.62</v>
          </cell>
          <cell r="I184">
            <v>0</v>
          </cell>
        </row>
        <row r="185">
          <cell r="A185" t="str">
            <v>1.1.2.01.001.0791</v>
          </cell>
          <cell r="B185" t="str">
            <v>A</v>
          </cell>
          <cell r="C185">
            <v>1</v>
          </cell>
          <cell r="D185">
            <v>3888</v>
          </cell>
          <cell r="E185" t="str">
            <v>Cofco Brasil S.A - Santa Rosa TO</v>
          </cell>
          <cell r="F185">
            <v>0</v>
          </cell>
          <cell r="G185">
            <v>104045.96</v>
          </cell>
          <cell r="H185">
            <v>104045.96</v>
          </cell>
          <cell r="I185">
            <v>0</v>
          </cell>
        </row>
        <row r="186">
          <cell r="A186" t="str">
            <v>1.1.2.01.001.0792</v>
          </cell>
          <cell r="B186" t="str">
            <v>A</v>
          </cell>
          <cell r="C186">
            <v>1</v>
          </cell>
          <cell r="D186">
            <v>3894</v>
          </cell>
          <cell r="E186" t="str">
            <v>C. E. C de Lima</v>
          </cell>
          <cell r="F186">
            <v>0</v>
          </cell>
          <cell r="G186">
            <v>798.49</v>
          </cell>
          <cell r="H186">
            <v>798.49</v>
          </cell>
          <cell r="I186">
            <v>0</v>
          </cell>
        </row>
        <row r="187">
          <cell r="A187" t="str">
            <v>1.1.2.01.001.0793</v>
          </cell>
          <cell r="B187" t="str">
            <v>A</v>
          </cell>
          <cell r="C187">
            <v>1</v>
          </cell>
          <cell r="D187">
            <v>3895</v>
          </cell>
          <cell r="E187" t="str">
            <v>GSA - General Shipping Agencies</v>
          </cell>
          <cell r="F187">
            <v>46.97</v>
          </cell>
          <cell r="G187">
            <v>0</v>
          </cell>
          <cell r="H187">
            <v>46.97</v>
          </cell>
          <cell r="I187">
            <v>0</v>
          </cell>
        </row>
        <row r="188">
          <cell r="A188" t="str">
            <v>1.1.2.01.001.0794</v>
          </cell>
          <cell r="B188" t="str">
            <v>A</v>
          </cell>
          <cell r="C188">
            <v>1</v>
          </cell>
          <cell r="D188">
            <v>3896</v>
          </cell>
          <cell r="E188" t="str">
            <v>Cofco Internacional - Silvanópolis</v>
          </cell>
          <cell r="F188">
            <v>0</v>
          </cell>
          <cell r="G188">
            <v>95415.55</v>
          </cell>
          <cell r="H188">
            <v>95415.55</v>
          </cell>
          <cell r="I188">
            <v>0</v>
          </cell>
        </row>
        <row r="189">
          <cell r="A189" t="str">
            <v>1.1.2.01.001.0795</v>
          </cell>
          <cell r="B189" t="str">
            <v>A</v>
          </cell>
          <cell r="C189">
            <v>1</v>
          </cell>
          <cell r="D189">
            <v>3897</v>
          </cell>
          <cell r="E189" t="str">
            <v>Cofco Internacional - Canarana</v>
          </cell>
          <cell r="F189">
            <v>0</v>
          </cell>
          <cell r="G189">
            <v>282347.44</v>
          </cell>
          <cell r="H189">
            <v>282347.44</v>
          </cell>
          <cell r="I189">
            <v>0</v>
          </cell>
        </row>
        <row r="190">
          <cell r="A190" t="str">
            <v>1.1.2.01.001.0796</v>
          </cell>
          <cell r="B190" t="str">
            <v>A</v>
          </cell>
          <cell r="C190">
            <v>1</v>
          </cell>
          <cell r="D190">
            <v>3898</v>
          </cell>
          <cell r="E190" t="str">
            <v>Montserrat</v>
          </cell>
          <cell r="F190">
            <v>0</v>
          </cell>
          <cell r="G190">
            <v>281.82</v>
          </cell>
          <cell r="H190">
            <v>281.82</v>
          </cell>
          <cell r="I190">
            <v>0</v>
          </cell>
        </row>
        <row r="191">
          <cell r="A191" t="str">
            <v>1.1.2.01.001.0797</v>
          </cell>
          <cell r="B191" t="str">
            <v>A</v>
          </cell>
          <cell r="C191">
            <v>1</v>
          </cell>
          <cell r="D191">
            <v>3899</v>
          </cell>
          <cell r="E191" t="str">
            <v>Cofco Internacional -Luis Eduardo Magalh</v>
          </cell>
          <cell r="F191">
            <v>0</v>
          </cell>
          <cell r="G191">
            <v>205452.66</v>
          </cell>
          <cell r="H191">
            <v>205452.66</v>
          </cell>
          <cell r="I191">
            <v>0</v>
          </cell>
        </row>
        <row r="192">
          <cell r="A192" t="str">
            <v>1.1.2.01.001.0802</v>
          </cell>
          <cell r="B192" t="str">
            <v>A</v>
          </cell>
          <cell r="C192">
            <v>1</v>
          </cell>
          <cell r="D192">
            <v>3915</v>
          </cell>
          <cell r="E192" t="str">
            <v>CMA CGM do Brasil - Santos</v>
          </cell>
          <cell r="F192">
            <v>164.97</v>
          </cell>
          <cell r="G192">
            <v>0</v>
          </cell>
          <cell r="H192">
            <v>164.97</v>
          </cell>
          <cell r="I192">
            <v>0</v>
          </cell>
        </row>
        <row r="193">
          <cell r="A193" t="str">
            <v>1.1.2.01.001.0803</v>
          </cell>
          <cell r="B193" t="str">
            <v>A</v>
          </cell>
          <cell r="C193">
            <v>1</v>
          </cell>
          <cell r="D193">
            <v>3923</v>
          </cell>
          <cell r="E193" t="str">
            <v>Ferry Brasil Eireli</v>
          </cell>
          <cell r="F193">
            <v>693.59</v>
          </cell>
          <cell r="G193">
            <v>8694.92</v>
          </cell>
          <cell r="H193">
            <v>8641.7999999999993</v>
          </cell>
          <cell r="I193">
            <v>746.71</v>
          </cell>
        </row>
        <row r="194">
          <cell r="A194" t="str">
            <v>1.1.2.01.001.0804</v>
          </cell>
          <cell r="B194" t="str">
            <v>A</v>
          </cell>
          <cell r="C194">
            <v>1</v>
          </cell>
          <cell r="D194">
            <v>3926</v>
          </cell>
          <cell r="E194" t="str">
            <v>L F P Rodrigues Farmácia do Trabalhador</v>
          </cell>
          <cell r="F194">
            <v>700</v>
          </cell>
          <cell r="G194">
            <v>3896.67</v>
          </cell>
          <cell r="H194">
            <v>4596.67</v>
          </cell>
          <cell r="I194">
            <v>0</v>
          </cell>
        </row>
        <row r="195">
          <cell r="A195" t="str">
            <v>1.1.2.01.001.0809</v>
          </cell>
          <cell r="B195" t="str">
            <v>A</v>
          </cell>
          <cell r="C195">
            <v>1</v>
          </cell>
          <cell r="D195">
            <v>3962</v>
          </cell>
          <cell r="E195" t="str">
            <v>Adubos Araguaia - Rondonópolis</v>
          </cell>
          <cell r="F195">
            <v>0</v>
          </cell>
          <cell r="G195">
            <v>12207.9</v>
          </cell>
          <cell r="H195">
            <v>12207.9</v>
          </cell>
          <cell r="I195">
            <v>0</v>
          </cell>
        </row>
        <row r="196">
          <cell r="A196" t="str">
            <v>1.1.2.01.001.0811</v>
          </cell>
          <cell r="B196" t="str">
            <v>A</v>
          </cell>
          <cell r="C196">
            <v>1</v>
          </cell>
          <cell r="D196">
            <v>3971</v>
          </cell>
          <cell r="E196" t="str">
            <v>Le Wu Comércio</v>
          </cell>
          <cell r="F196">
            <v>0</v>
          </cell>
          <cell r="G196">
            <v>96.64</v>
          </cell>
          <cell r="H196">
            <v>96.64</v>
          </cell>
          <cell r="I196">
            <v>0</v>
          </cell>
        </row>
        <row r="197">
          <cell r="A197" t="str">
            <v>1.1.2.01.001.0813</v>
          </cell>
          <cell r="B197" t="str">
            <v>A</v>
          </cell>
          <cell r="C197">
            <v>1</v>
          </cell>
          <cell r="D197">
            <v>3977</v>
          </cell>
          <cell r="E197" t="str">
            <v>Larco Comercial de Produtos de Petroleo</v>
          </cell>
          <cell r="F197">
            <v>674.34</v>
          </cell>
          <cell r="G197">
            <v>0</v>
          </cell>
          <cell r="H197">
            <v>674.34</v>
          </cell>
          <cell r="I197">
            <v>0</v>
          </cell>
        </row>
        <row r="198">
          <cell r="A198" t="str">
            <v>1.1.2.01.001.0814</v>
          </cell>
          <cell r="B198" t="str">
            <v>A</v>
          </cell>
          <cell r="C198">
            <v>1</v>
          </cell>
          <cell r="D198">
            <v>3978</v>
          </cell>
          <cell r="E198" t="str">
            <v>R C Gomes Eireli</v>
          </cell>
          <cell r="F198">
            <v>48.32</v>
          </cell>
          <cell r="G198">
            <v>7683.85</v>
          </cell>
          <cell r="H198">
            <v>6985.85</v>
          </cell>
          <cell r="I198">
            <v>746.32</v>
          </cell>
        </row>
        <row r="199">
          <cell r="A199" t="str">
            <v>1.1.2.01.001.0818</v>
          </cell>
          <cell r="B199" t="str">
            <v>A</v>
          </cell>
          <cell r="C199">
            <v>1</v>
          </cell>
          <cell r="D199">
            <v>3999</v>
          </cell>
          <cell r="E199" t="str">
            <v>Itacel Terminal de Celulose de Itaqui</v>
          </cell>
          <cell r="F199">
            <v>85718.67</v>
          </cell>
          <cell r="G199">
            <v>673960.58</v>
          </cell>
          <cell r="H199">
            <v>692391.99</v>
          </cell>
          <cell r="I199">
            <v>67287.259999999995</v>
          </cell>
        </row>
        <row r="200">
          <cell r="A200" t="str">
            <v>1.1.2.01.001.0819</v>
          </cell>
          <cell r="B200" t="str">
            <v>A</v>
          </cell>
          <cell r="C200">
            <v>1</v>
          </cell>
          <cell r="D200">
            <v>4004</v>
          </cell>
          <cell r="E200" t="str">
            <v>PetroBahia S/A</v>
          </cell>
          <cell r="F200">
            <v>1270.72</v>
          </cell>
          <cell r="G200">
            <v>2932.44</v>
          </cell>
          <cell r="H200">
            <v>4203.16</v>
          </cell>
          <cell r="I200">
            <v>0</v>
          </cell>
        </row>
        <row r="201">
          <cell r="A201" t="str">
            <v>1.1.2.01.001.0820</v>
          </cell>
          <cell r="B201" t="str">
            <v>A</v>
          </cell>
          <cell r="C201">
            <v>1</v>
          </cell>
          <cell r="D201">
            <v>4005</v>
          </cell>
          <cell r="E201" t="str">
            <v>Masut Distribuidora</v>
          </cell>
          <cell r="F201">
            <v>1247.75</v>
          </cell>
          <cell r="G201">
            <v>0</v>
          </cell>
          <cell r="H201">
            <v>1247.75</v>
          </cell>
          <cell r="I201">
            <v>0</v>
          </cell>
        </row>
        <row r="202">
          <cell r="A202" t="str">
            <v>1.1.2.01.001.0821</v>
          </cell>
          <cell r="B202" t="str">
            <v>A</v>
          </cell>
          <cell r="C202">
            <v>1</v>
          </cell>
          <cell r="D202">
            <v>4008</v>
          </cell>
          <cell r="E202" t="str">
            <v>Mercantil Veras Eireli</v>
          </cell>
          <cell r="F202">
            <v>597.34</v>
          </cell>
          <cell r="G202">
            <v>8960</v>
          </cell>
          <cell r="H202">
            <v>2277.34</v>
          </cell>
          <cell r="I202">
            <v>7280</v>
          </cell>
        </row>
        <row r="203">
          <cell r="A203" t="str">
            <v>1.1.2.01.001.0822</v>
          </cell>
          <cell r="B203" t="str">
            <v>A</v>
          </cell>
          <cell r="C203">
            <v>1</v>
          </cell>
          <cell r="D203">
            <v>4010</v>
          </cell>
          <cell r="E203" t="str">
            <v>GMS ServiçosMarítimos Gerais Ltda</v>
          </cell>
          <cell r="F203">
            <v>3899.57</v>
          </cell>
          <cell r="G203">
            <v>1048.27</v>
          </cell>
          <cell r="H203">
            <v>4947.84</v>
          </cell>
          <cell r="I203">
            <v>0</v>
          </cell>
        </row>
        <row r="204">
          <cell r="A204" t="str">
            <v>1.1.2.01.001.0823</v>
          </cell>
          <cell r="B204" t="str">
            <v>A</v>
          </cell>
          <cell r="C204">
            <v>1</v>
          </cell>
          <cell r="D204">
            <v>4017</v>
          </cell>
          <cell r="E204" t="str">
            <v>AVTEC - Assoc.Agric.Fam.Pesc.Arte.Cujupe</v>
          </cell>
          <cell r="F204">
            <v>0</v>
          </cell>
          <cell r="G204">
            <v>8832</v>
          </cell>
          <cell r="H204">
            <v>8064</v>
          </cell>
          <cell r="I204">
            <v>768</v>
          </cell>
        </row>
        <row r="205">
          <cell r="A205" t="str">
            <v>1.1.2.01.001.0824</v>
          </cell>
          <cell r="B205" t="str">
            <v>A</v>
          </cell>
          <cell r="C205">
            <v>1</v>
          </cell>
          <cell r="D205">
            <v>4018</v>
          </cell>
          <cell r="E205" t="str">
            <v>Vidigal Marítima Eireli</v>
          </cell>
          <cell r="F205">
            <v>0</v>
          </cell>
          <cell r="G205">
            <v>46.97</v>
          </cell>
          <cell r="H205">
            <v>46.97</v>
          </cell>
          <cell r="I205">
            <v>0</v>
          </cell>
        </row>
        <row r="206">
          <cell r="A206" t="str">
            <v>1.1.2.01.001.0825</v>
          </cell>
          <cell r="B206" t="str">
            <v>A</v>
          </cell>
          <cell r="C206">
            <v>1</v>
          </cell>
          <cell r="D206">
            <v>4030</v>
          </cell>
          <cell r="E206" t="str">
            <v>Adubos Araguaia Ind e Com</v>
          </cell>
          <cell r="F206">
            <v>0</v>
          </cell>
          <cell r="G206">
            <v>219400.91</v>
          </cell>
          <cell r="H206">
            <v>207728.93</v>
          </cell>
          <cell r="I206">
            <v>11671.98</v>
          </cell>
        </row>
        <row r="207">
          <cell r="A207" t="str">
            <v>1.1.2.01.001.0826</v>
          </cell>
          <cell r="B207" t="str">
            <v>A</v>
          </cell>
          <cell r="C207">
            <v>1</v>
          </cell>
          <cell r="D207">
            <v>4035</v>
          </cell>
          <cell r="E207" t="str">
            <v>Montserrat Transportes Agencia Maritima</v>
          </cell>
          <cell r="F207">
            <v>0</v>
          </cell>
          <cell r="G207">
            <v>281.82</v>
          </cell>
          <cell r="H207">
            <v>281.82</v>
          </cell>
          <cell r="I207">
            <v>0</v>
          </cell>
        </row>
        <row r="208">
          <cell r="A208" t="str">
            <v>1.1.2.01.001.0827</v>
          </cell>
          <cell r="B208" t="str">
            <v>A</v>
          </cell>
          <cell r="C208">
            <v>1</v>
          </cell>
          <cell r="D208">
            <v>4037</v>
          </cell>
          <cell r="E208" t="str">
            <v>Armazém Mateus</v>
          </cell>
          <cell r="F208">
            <v>0</v>
          </cell>
          <cell r="G208">
            <v>144.96</v>
          </cell>
          <cell r="H208">
            <v>144.96</v>
          </cell>
          <cell r="I208">
            <v>0</v>
          </cell>
        </row>
        <row r="209">
          <cell r="A209" t="str">
            <v>1.1.2.01.001.0828</v>
          </cell>
          <cell r="B209" t="str">
            <v>A</v>
          </cell>
          <cell r="C209">
            <v>1</v>
          </cell>
          <cell r="D209">
            <v>4038</v>
          </cell>
          <cell r="E209" t="str">
            <v>Armazem Mateus S.A</v>
          </cell>
          <cell r="F209">
            <v>0</v>
          </cell>
          <cell r="G209">
            <v>193.28</v>
          </cell>
          <cell r="H209">
            <v>193.28</v>
          </cell>
          <cell r="I209">
            <v>0</v>
          </cell>
        </row>
        <row r="210">
          <cell r="A210" t="str">
            <v>1.1.2.01.001.0829</v>
          </cell>
          <cell r="B210" t="str">
            <v>A</v>
          </cell>
          <cell r="C210">
            <v>1</v>
          </cell>
          <cell r="D210">
            <v>4040</v>
          </cell>
          <cell r="E210" t="str">
            <v>Parnaiba Geração e Comercialização</v>
          </cell>
          <cell r="F210">
            <v>0</v>
          </cell>
          <cell r="G210">
            <v>476276.38</v>
          </cell>
          <cell r="H210">
            <v>476276.38</v>
          </cell>
          <cell r="I210">
            <v>0</v>
          </cell>
        </row>
        <row r="211">
          <cell r="A211" t="str">
            <v>1.1.2.01.001.0830</v>
          </cell>
          <cell r="B211" t="str">
            <v>A</v>
          </cell>
          <cell r="C211">
            <v>1</v>
          </cell>
          <cell r="D211">
            <v>4041</v>
          </cell>
          <cell r="E211" t="str">
            <v>Coli Shipping &amp; Transport do Brasil</v>
          </cell>
          <cell r="F211">
            <v>0</v>
          </cell>
          <cell r="G211">
            <v>20402.61</v>
          </cell>
          <cell r="H211">
            <v>20402.61</v>
          </cell>
          <cell r="I211">
            <v>0</v>
          </cell>
        </row>
        <row r="212">
          <cell r="A212" t="str">
            <v>1.1.2.01.001.0831</v>
          </cell>
          <cell r="B212" t="str">
            <v>A</v>
          </cell>
          <cell r="C212">
            <v>1</v>
          </cell>
          <cell r="D212">
            <v>4043</v>
          </cell>
          <cell r="E212" t="str">
            <v>Atlantimport Comercial</v>
          </cell>
          <cell r="F212">
            <v>0</v>
          </cell>
          <cell r="G212">
            <v>1122424.45</v>
          </cell>
          <cell r="H212">
            <v>1122424.45</v>
          </cell>
          <cell r="I212">
            <v>0</v>
          </cell>
        </row>
        <row r="213">
          <cell r="A213" t="str">
            <v>1.1.2.01.001.0832</v>
          </cell>
          <cell r="B213" t="str">
            <v>A</v>
          </cell>
          <cell r="C213">
            <v>1</v>
          </cell>
          <cell r="D213">
            <v>4044</v>
          </cell>
          <cell r="E213" t="str">
            <v>Focus Internacional Trading EIRELI</v>
          </cell>
          <cell r="F213">
            <v>0</v>
          </cell>
          <cell r="G213">
            <v>48.32</v>
          </cell>
          <cell r="H213">
            <v>48.32</v>
          </cell>
          <cell r="I213">
            <v>0</v>
          </cell>
        </row>
        <row r="214">
          <cell r="A214" t="str">
            <v>1.1.2.01.001.0833</v>
          </cell>
          <cell r="B214" t="str">
            <v>A</v>
          </cell>
          <cell r="C214">
            <v>1</v>
          </cell>
          <cell r="D214">
            <v>4046</v>
          </cell>
          <cell r="E214" t="str">
            <v>Midas Importação e Exportação Ltda</v>
          </cell>
          <cell r="F214">
            <v>0</v>
          </cell>
          <cell r="G214">
            <v>4158.74</v>
          </cell>
          <cell r="H214">
            <v>1110.96</v>
          </cell>
          <cell r="I214">
            <v>3047.78</v>
          </cell>
        </row>
        <row r="215">
          <cell r="A215" t="str">
            <v>1.1.2.01.001.0834</v>
          </cell>
          <cell r="B215" t="str">
            <v>A</v>
          </cell>
          <cell r="C215">
            <v>1</v>
          </cell>
          <cell r="D215">
            <v>4053</v>
          </cell>
          <cell r="E215" t="str">
            <v>Mearim Distribuidora Ltda</v>
          </cell>
          <cell r="F215">
            <v>0</v>
          </cell>
          <cell r="G215">
            <v>241.2</v>
          </cell>
          <cell r="H215">
            <v>241.2</v>
          </cell>
          <cell r="I215">
            <v>0</v>
          </cell>
        </row>
        <row r="216">
          <cell r="A216" t="str">
            <v>1.1.2.01.001.0835</v>
          </cell>
          <cell r="B216" t="str">
            <v>A</v>
          </cell>
          <cell r="C216">
            <v>1</v>
          </cell>
          <cell r="D216">
            <v>4062</v>
          </cell>
          <cell r="E216" t="str">
            <v>Gusa Brasil Siderurgia Ltda</v>
          </cell>
          <cell r="F216">
            <v>0</v>
          </cell>
          <cell r="G216">
            <v>97240.59</v>
          </cell>
          <cell r="H216">
            <v>97240.59</v>
          </cell>
          <cell r="I216">
            <v>0</v>
          </cell>
        </row>
        <row r="217">
          <cell r="A217" t="str">
            <v>1.1.2.01.001.0836</v>
          </cell>
          <cell r="B217" t="str">
            <v>A</v>
          </cell>
          <cell r="C217">
            <v>1</v>
          </cell>
          <cell r="D217">
            <v>4063</v>
          </cell>
          <cell r="E217" t="str">
            <v>SBA Torres Brasil Ltda</v>
          </cell>
          <cell r="F217">
            <v>0</v>
          </cell>
          <cell r="G217">
            <v>41818.14</v>
          </cell>
          <cell r="H217">
            <v>37171.68</v>
          </cell>
          <cell r="I217">
            <v>4646.46</v>
          </cell>
        </row>
        <row r="218">
          <cell r="A218" t="str">
            <v>1.1.2.01.001.0837</v>
          </cell>
          <cell r="B218" t="str">
            <v>A</v>
          </cell>
          <cell r="C218">
            <v>1</v>
          </cell>
          <cell r="D218">
            <v>4069</v>
          </cell>
          <cell r="E218" t="str">
            <v>Rodorrica Rodoviário e Navegação</v>
          </cell>
          <cell r="F218">
            <v>0</v>
          </cell>
          <cell r="G218">
            <v>2908.63</v>
          </cell>
          <cell r="H218">
            <v>2908.63</v>
          </cell>
          <cell r="I218">
            <v>0</v>
          </cell>
        </row>
        <row r="219">
          <cell r="A219" t="str">
            <v>1.1.2.01.001.0838</v>
          </cell>
          <cell r="B219" t="str">
            <v>A</v>
          </cell>
          <cell r="C219">
            <v>1</v>
          </cell>
          <cell r="D219">
            <v>4077</v>
          </cell>
          <cell r="E219" t="str">
            <v>Agrex do Brasil S/A - Goiatuba</v>
          </cell>
          <cell r="F219">
            <v>0</v>
          </cell>
          <cell r="G219">
            <v>39172.81</v>
          </cell>
          <cell r="H219">
            <v>39172.81</v>
          </cell>
          <cell r="I219">
            <v>0</v>
          </cell>
        </row>
        <row r="220">
          <cell r="A220" t="str">
            <v>1.1.2.01.001.0839</v>
          </cell>
          <cell r="B220" t="str">
            <v>A</v>
          </cell>
          <cell r="C220">
            <v>1</v>
          </cell>
          <cell r="D220">
            <v>4078</v>
          </cell>
          <cell r="E220" t="str">
            <v>AASS Marítima Eireli</v>
          </cell>
          <cell r="F220">
            <v>0</v>
          </cell>
          <cell r="G220">
            <v>3888.89</v>
          </cell>
          <cell r="H220">
            <v>3888.89</v>
          </cell>
          <cell r="I220">
            <v>0</v>
          </cell>
        </row>
        <row r="221">
          <cell r="A221" t="str">
            <v>1.1.2.01.001.0840</v>
          </cell>
          <cell r="B221" t="str">
            <v>A</v>
          </cell>
          <cell r="C221">
            <v>1</v>
          </cell>
          <cell r="D221">
            <v>4083</v>
          </cell>
          <cell r="E221" t="str">
            <v>Elbrus Condicionadores de Ar</v>
          </cell>
          <cell r="F221">
            <v>0</v>
          </cell>
          <cell r="G221">
            <v>241.6</v>
          </cell>
          <cell r="H221">
            <v>241.6</v>
          </cell>
          <cell r="I221">
            <v>0</v>
          </cell>
        </row>
        <row r="222">
          <cell r="A222" t="str">
            <v>1.1.2.01.001.0842</v>
          </cell>
          <cell r="B222" t="str">
            <v>A</v>
          </cell>
          <cell r="C222">
            <v>1</v>
          </cell>
          <cell r="D222">
            <v>4086</v>
          </cell>
          <cell r="E222" t="str">
            <v>Josapar Joaquim Oliveira S/A</v>
          </cell>
          <cell r="F222">
            <v>0</v>
          </cell>
          <cell r="G222">
            <v>6936.38</v>
          </cell>
          <cell r="H222">
            <v>6936.38</v>
          </cell>
          <cell r="I222">
            <v>0</v>
          </cell>
        </row>
        <row r="223">
          <cell r="A223" t="str">
            <v>1.1.2.01.001.0843</v>
          </cell>
          <cell r="B223" t="str">
            <v>A</v>
          </cell>
          <cell r="C223">
            <v>1</v>
          </cell>
          <cell r="D223">
            <v>4088</v>
          </cell>
          <cell r="E223" t="str">
            <v>CH Construções Ltda</v>
          </cell>
          <cell r="F223">
            <v>0</v>
          </cell>
          <cell r="G223">
            <v>1184.25</v>
          </cell>
          <cell r="H223">
            <v>1184.25</v>
          </cell>
          <cell r="I223">
            <v>0</v>
          </cell>
        </row>
        <row r="224">
          <cell r="A224" t="str">
            <v>1.1.2.01.001.0844</v>
          </cell>
          <cell r="B224" t="str">
            <v>A</v>
          </cell>
          <cell r="C224">
            <v>1</v>
          </cell>
          <cell r="D224">
            <v>4102</v>
          </cell>
          <cell r="E224" t="str">
            <v>Global Import Ltda</v>
          </cell>
          <cell r="F224">
            <v>0</v>
          </cell>
          <cell r="G224">
            <v>183769.25</v>
          </cell>
          <cell r="H224">
            <v>174692.89</v>
          </cell>
          <cell r="I224">
            <v>9076.36</v>
          </cell>
        </row>
        <row r="225">
          <cell r="A225" t="str">
            <v>1.1.2.01.001.0845</v>
          </cell>
          <cell r="B225" t="str">
            <v>A</v>
          </cell>
          <cell r="C225">
            <v>1</v>
          </cell>
          <cell r="D225">
            <v>4105</v>
          </cell>
          <cell r="E225" t="str">
            <v>CHDS do Brasil Comércio de Insumos</v>
          </cell>
          <cell r="F225">
            <v>0</v>
          </cell>
          <cell r="G225">
            <v>692.3</v>
          </cell>
          <cell r="H225">
            <v>692.3</v>
          </cell>
          <cell r="I225">
            <v>0</v>
          </cell>
        </row>
        <row r="226">
          <cell r="A226" t="str">
            <v>1.1.2.01.001.0846</v>
          </cell>
          <cell r="B226" t="str">
            <v>A</v>
          </cell>
          <cell r="C226">
            <v>1</v>
          </cell>
          <cell r="D226">
            <v>4112</v>
          </cell>
          <cell r="E226" t="str">
            <v>Alquimia Produtos Químicos</v>
          </cell>
          <cell r="F226">
            <v>0</v>
          </cell>
          <cell r="G226">
            <v>47.92</v>
          </cell>
          <cell r="H226">
            <v>47.92</v>
          </cell>
          <cell r="I226">
            <v>0</v>
          </cell>
        </row>
        <row r="227">
          <cell r="A227" t="str">
            <v>1.1.2.01.001.0847</v>
          </cell>
          <cell r="B227" t="str">
            <v>A</v>
          </cell>
          <cell r="C227">
            <v>1</v>
          </cell>
          <cell r="D227">
            <v>4114</v>
          </cell>
          <cell r="E227" t="str">
            <v>Golar Power Distribuidora de Gás Natural</v>
          </cell>
          <cell r="F227">
            <v>0</v>
          </cell>
          <cell r="G227">
            <v>4196.6000000000004</v>
          </cell>
          <cell r="H227">
            <v>3147.45</v>
          </cell>
          <cell r="I227">
            <v>1049.1500000000001</v>
          </cell>
        </row>
        <row r="228">
          <cell r="A228" t="str">
            <v>1.1.2.01.001.0848</v>
          </cell>
          <cell r="B228" t="str">
            <v>A</v>
          </cell>
          <cell r="C228">
            <v>1</v>
          </cell>
          <cell r="D228">
            <v>4116</v>
          </cell>
          <cell r="E228" t="str">
            <v>JGV Manutenção de Equipam. Portuários</v>
          </cell>
          <cell r="F228">
            <v>0</v>
          </cell>
          <cell r="G228">
            <v>1939.36</v>
          </cell>
          <cell r="H228">
            <v>1454.52</v>
          </cell>
          <cell r="I228">
            <v>484.84</v>
          </cell>
        </row>
        <row r="229">
          <cell r="A229" t="str">
            <v>1.1.2.01.001.0849</v>
          </cell>
          <cell r="B229" t="str">
            <v>A</v>
          </cell>
          <cell r="C229">
            <v>1</v>
          </cell>
          <cell r="D229">
            <v>4118</v>
          </cell>
          <cell r="E229" t="str">
            <v>Agrex do Brasil S/A - Matriz</v>
          </cell>
          <cell r="F229">
            <v>0</v>
          </cell>
          <cell r="G229">
            <v>134485.92000000001</v>
          </cell>
          <cell r="H229">
            <v>134485.92000000001</v>
          </cell>
          <cell r="I229">
            <v>0</v>
          </cell>
        </row>
        <row r="230">
          <cell r="A230" t="str">
            <v>1.1.2.01.001.0850</v>
          </cell>
          <cell r="B230" t="str">
            <v>A</v>
          </cell>
          <cell r="C230">
            <v>1</v>
          </cell>
          <cell r="D230">
            <v>4123</v>
          </cell>
          <cell r="E230" t="str">
            <v>NML Tankers- Agência Marítima Ltda</v>
          </cell>
          <cell r="F230">
            <v>0</v>
          </cell>
          <cell r="G230">
            <v>179398.15</v>
          </cell>
          <cell r="H230">
            <v>179398.15</v>
          </cell>
          <cell r="I230">
            <v>0</v>
          </cell>
        </row>
        <row r="231">
          <cell r="A231" t="str">
            <v>1.1.2.01.001.0851</v>
          </cell>
          <cell r="B231" t="str">
            <v>A</v>
          </cell>
          <cell r="C231">
            <v>1</v>
          </cell>
          <cell r="D231">
            <v>4124</v>
          </cell>
          <cell r="E231" t="str">
            <v>Cofco Internacional Brasil</v>
          </cell>
          <cell r="F231">
            <v>0</v>
          </cell>
          <cell r="G231">
            <v>265803.12</v>
          </cell>
          <cell r="H231">
            <v>262439.99</v>
          </cell>
          <cell r="I231">
            <v>3363.13</v>
          </cell>
        </row>
        <row r="232">
          <cell r="A232" t="str">
            <v>1.1.2.01.001.0852</v>
          </cell>
          <cell r="B232" t="str">
            <v>A</v>
          </cell>
          <cell r="C232">
            <v>1</v>
          </cell>
          <cell r="D232">
            <v>4126</v>
          </cell>
          <cell r="E232" t="str">
            <v>Carrara Indústria e Comércio Ltda</v>
          </cell>
          <cell r="F232">
            <v>0</v>
          </cell>
          <cell r="G232">
            <v>96.64</v>
          </cell>
          <cell r="H232">
            <v>96.64</v>
          </cell>
          <cell r="I232">
            <v>0</v>
          </cell>
        </row>
        <row r="233">
          <cell r="A233" t="str">
            <v>1.1.2.01.001.0853</v>
          </cell>
          <cell r="B233" t="str">
            <v>A</v>
          </cell>
          <cell r="C233">
            <v>1</v>
          </cell>
          <cell r="D233">
            <v>4132</v>
          </cell>
          <cell r="E233" t="str">
            <v>Oil Trading Imp. e Exp. Ltda - São Luís</v>
          </cell>
          <cell r="F233">
            <v>0</v>
          </cell>
          <cell r="G233">
            <v>176929.44</v>
          </cell>
          <cell r="H233">
            <v>176929.44</v>
          </cell>
          <cell r="I233">
            <v>0</v>
          </cell>
        </row>
        <row r="234">
          <cell r="A234" t="str">
            <v>1.1.2.01.001.0854</v>
          </cell>
          <cell r="B234" t="str">
            <v>A</v>
          </cell>
          <cell r="C234">
            <v>1</v>
          </cell>
          <cell r="D234">
            <v>4134</v>
          </cell>
          <cell r="E234" t="str">
            <v>OCP Fertilizantes Ltda</v>
          </cell>
          <cell r="F234">
            <v>0</v>
          </cell>
          <cell r="G234">
            <v>14566.66</v>
          </cell>
          <cell r="H234">
            <v>14566.66</v>
          </cell>
          <cell r="I234">
            <v>0</v>
          </cell>
        </row>
        <row r="235">
          <cell r="A235" t="str">
            <v>1.1.2.01.001.0855</v>
          </cell>
          <cell r="B235" t="str">
            <v>A</v>
          </cell>
          <cell r="C235">
            <v>1</v>
          </cell>
          <cell r="D235">
            <v>4147</v>
          </cell>
          <cell r="E235" t="str">
            <v>F. da Silva Toledo Metais</v>
          </cell>
          <cell r="F235">
            <v>0</v>
          </cell>
          <cell r="G235">
            <v>76.099999999999994</v>
          </cell>
          <cell r="H235">
            <v>76.099999999999994</v>
          </cell>
          <cell r="I235">
            <v>0</v>
          </cell>
        </row>
        <row r="236">
          <cell r="A236" t="str">
            <v>1.1.2.01.001.0856</v>
          </cell>
          <cell r="B236" t="str">
            <v>A</v>
          </cell>
          <cell r="C236">
            <v>1</v>
          </cell>
          <cell r="D236">
            <v>4160</v>
          </cell>
          <cell r="E236" t="str">
            <v>Amaggi Louis Dreyfus - Balsas</v>
          </cell>
          <cell r="F236">
            <v>0</v>
          </cell>
          <cell r="G236">
            <v>17121.5</v>
          </cell>
          <cell r="H236">
            <v>17121.5</v>
          </cell>
          <cell r="I236">
            <v>0</v>
          </cell>
        </row>
        <row r="237">
          <cell r="A237" t="str">
            <v>1.1.2.01.001.0857</v>
          </cell>
          <cell r="B237" t="str">
            <v>A</v>
          </cell>
          <cell r="C237">
            <v>1</v>
          </cell>
          <cell r="D237">
            <v>4168</v>
          </cell>
          <cell r="E237" t="str">
            <v>Amaggi Louis Dreyfus - Palmas</v>
          </cell>
          <cell r="F237">
            <v>0</v>
          </cell>
          <cell r="G237">
            <v>12874.56</v>
          </cell>
          <cell r="H237">
            <v>0</v>
          </cell>
          <cell r="I237">
            <v>12874.56</v>
          </cell>
        </row>
        <row r="238">
          <cell r="A238" t="str">
            <v>1.1.2.01.001.0858</v>
          </cell>
          <cell r="B238" t="str">
            <v>A</v>
          </cell>
          <cell r="C238">
            <v>1</v>
          </cell>
          <cell r="D238">
            <v>4169</v>
          </cell>
          <cell r="E238" t="str">
            <v>Macrofértil Indústria e Comércio</v>
          </cell>
          <cell r="F238">
            <v>0</v>
          </cell>
          <cell r="G238">
            <v>2489.94</v>
          </cell>
          <cell r="H238">
            <v>0</v>
          </cell>
          <cell r="I238">
            <v>2489.94</v>
          </cell>
        </row>
        <row r="239">
          <cell r="A239" t="str">
            <v>1.1.2.01.002</v>
          </cell>
          <cell r="B239" t="str">
            <v>S</v>
          </cell>
          <cell r="C239">
            <v>1</v>
          </cell>
          <cell r="D239">
            <v>1514</v>
          </cell>
          <cell r="E239" t="str">
            <v>Recebimentos à Confirmar/Compensar</v>
          </cell>
          <cell r="F239">
            <v>0</v>
          </cell>
          <cell r="G239">
            <v>121432660.95999999</v>
          </cell>
          <cell r="H239">
            <v>121432660.95999999</v>
          </cell>
          <cell r="I239">
            <v>0</v>
          </cell>
        </row>
        <row r="240">
          <cell r="A240" t="str">
            <v>1.1.2.01.002.0002</v>
          </cell>
          <cell r="B240" t="str">
            <v>A</v>
          </cell>
          <cell r="C240">
            <v>1</v>
          </cell>
          <cell r="D240">
            <v>1525</v>
          </cell>
          <cell r="E240" t="str">
            <v>Cobrança à Compensar - Banco do Brasil</v>
          </cell>
          <cell r="F240">
            <v>0</v>
          </cell>
          <cell r="G240">
            <v>121432660.95999999</v>
          </cell>
          <cell r="H240">
            <v>121432660.95999999</v>
          </cell>
          <cell r="I240">
            <v>0</v>
          </cell>
        </row>
        <row r="241">
          <cell r="A241" t="str">
            <v>1.1.2.01.003</v>
          </cell>
          <cell r="B241" t="str">
            <v>S</v>
          </cell>
          <cell r="C241">
            <v>1</v>
          </cell>
          <cell r="D241">
            <v>3778</v>
          </cell>
          <cell r="E241" t="str">
            <v>Provisão p/ Perdas nos Receb. - C. Prazo</v>
          </cell>
          <cell r="F241">
            <v>9529.99</v>
          </cell>
          <cell r="G241">
            <v>238083.8</v>
          </cell>
          <cell r="H241">
            <v>251423.51</v>
          </cell>
          <cell r="I241">
            <v>-22869.7</v>
          </cell>
        </row>
        <row r="242">
          <cell r="A242" t="str">
            <v>1.1.2.01.003.0001</v>
          </cell>
          <cell r="B242" t="str">
            <v>A</v>
          </cell>
          <cell r="C242">
            <v>1</v>
          </cell>
          <cell r="D242">
            <v>1613</v>
          </cell>
          <cell r="E242" t="str">
            <v>Provisão p/ Perdas nos Receb. - C. Prazo</v>
          </cell>
          <cell r="F242">
            <v>9529.99</v>
          </cell>
          <cell r="G242">
            <v>238083.8</v>
          </cell>
          <cell r="H242">
            <v>251423.51</v>
          </cell>
          <cell r="I242">
            <v>-22869.7</v>
          </cell>
        </row>
        <row r="243">
          <cell r="A243" t="str">
            <v>1.1.3</v>
          </cell>
          <cell r="B243" t="str">
            <v>S</v>
          </cell>
          <cell r="C243">
            <v>1</v>
          </cell>
          <cell r="D243">
            <v>234</v>
          </cell>
          <cell r="E243" t="str">
            <v>Almoxarifado</v>
          </cell>
          <cell r="F243">
            <v>125290.28</v>
          </cell>
          <cell r="G243">
            <v>351566.25</v>
          </cell>
          <cell r="H243">
            <v>275862.15000000002</v>
          </cell>
          <cell r="I243">
            <v>200994.38</v>
          </cell>
        </row>
        <row r="244">
          <cell r="A244" t="str">
            <v>1.1.3.01</v>
          </cell>
          <cell r="B244" t="str">
            <v>A</v>
          </cell>
          <cell r="C244">
            <v>1</v>
          </cell>
          <cell r="D244">
            <v>235</v>
          </cell>
          <cell r="E244" t="str">
            <v>Material de Consumo</v>
          </cell>
          <cell r="F244">
            <v>125290.28</v>
          </cell>
          <cell r="G244">
            <v>351566.25</v>
          </cell>
          <cell r="H244">
            <v>275862.15000000002</v>
          </cell>
          <cell r="I244">
            <v>200994.38</v>
          </cell>
        </row>
        <row r="245">
          <cell r="A245" t="str">
            <v>1.1.4</v>
          </cell>
          <cell r="B245" t="str">
            <v>S</v>
          </cell>
          <cell r="C245">
            <v>1</v>
          </cell>
          <cell r="D245">
            <v>236</v>
          </cell>
          <cell r="E245" t="str">
            <v>Outros Créditos</v>
          </cell>
          <cell r="F245">
            <v>3363712.35</v>
          </cell>
          <cell r="G245">
            <v>18474279.25</v>
          </cell>
          <cell r="H245">
            <v>17565733.98</v>
          </cell>
          <cell r="I245">
            <v>4272257.62</v>
          </cell>
        </row>
        <row r="246">
          <cell r="A246" t="str">
            <v>1.1.4.01</v>
          </cell>
          <cell r="B246" t="str">
            <v>S</v>
          </cell>
          <cell r="C246">
            <v>1</v>
          </cell>
          <cell r="D246">
            <v>237</v>
          </cell>
          <cell r="E246" t="str">
            <v>Adiantamentos Concedidos</v>
          </cell>
          <cell r="F246">
            <v>233288.12</v>
          </cell>
          <cell r="G246">
            <v>16487132.140000001</v>
          </cell>
          <cell r="H246">
            <v>16412666.050000001</v>
          </cell>
          <cell r="I246">
            <v>307754.21000000002</v>
          </cell>
        </row>
        <row r="247">
          <cell r="A247" t="str">
            <v>1.1.4.01.001</v>
          </cell>
          <cell r="B247" t="str">
            <v>A</v>
          </cell>
          <cell r="C247">
            <v>1</v>
          </cell>
          <cell r="D247">
            <v>238</v>
          </cell>
          <cell r="E247" t="str">
            <v>Adiantamentos a Empregados</v>
          </cell>
          <cell r="F247">
            <v>0</v>
          </cell>
          <cell r="G247">
            <v>11006898.74</v>
          </cell>
          <cell r="H247">
            <v>11006898.74</v>
          </cell>
          <cell r="I247">
            <v>0</v>
          </cell>
        </row>
        <row r="248">
          <cell r="A248" t="str">
            <v>1.1.4.01.002</v>
          </cell>
          <cell r="B248" t="str">
            <v>A</v>
          </cell>
          <cell r="C248">
            <v>1</v>
          </cell>
          <cell r="D248">
            <v>239</v>
          </cell>
          <cell r="E248" t="str">
            <v>Adiantamentos de Férias</v>
          </cell>
          <cell r="F248">
            <v>226258.88</v>
          </cell>
          <cell r="G248">
            <v>952537.68</v>
          </cell>
          <cell r="H248">
            <v>891734.6</v>
          </cell>
          <cell r="I248">
            <v>287061.96000000002</v>
          </cell>
        </row>
        <row r="249">
          <cell r="A249" t="str">
            <v>1.1.4.01.003</v>
          </cell>
          <cell r="B249" t="str">
            <v>A</v>
          </cell>
          <cell r="C249">
            <v>1</v>
          </cell>
          <cell r="D249">
            <v>240</v>
          </cell>
          <cell r="E249" t="str">
            <v>Adiantamentos de 13º Salários</v>
          </cell>
          <cell r="F249">
            <v>0</v>
          </cell>
          <cell r="G249">
            <v>3891258.52</v>
          </cell>
          <cell r="H249">
            <v>3891258.52</v>
          </cell>
          <cell r="I249">
            <v>0</v>
          </cell>
        </row>
        <row r="250">
          <cell r="A250" t="str">
            <v>1.1.4.01.004</v>
          </cell>
          <cell r="B250" t="str">
            <v>A</v>
          </cell>
          <cell r="C250">
            <v>1</v>
          </cell>
          <cell r="D250">
            <v>241</v>
          </cell>
          <cell r="E250" t="str">
            <v>Adiantamentos para Despesas</v>
          </cell>
          <cell r="F250">
            <v>0</v>
          </cell>
          <cell r="G250">
            <v>112786.9</v>
          </cell>
          <cell r="H250">
            <v>112786.9</v>
          </cell>
          <cell r="I250">
            <v>0</v>
          </cell>
        </row>
        <row r="251">
          <cell r="A251" t="str">
            <v>1.1.4.01.007</v>
          </cell>
          <cell r="B251" t="str">
            <v>A</v>
          </cell>
          <cell r="C251">
            <v>1</v>
          </cell>
          <cell r="D251">
            <v>2452</v>
          </cell>
          <cell r="E251" t="str">
            <v>Adiantamento de Férias Próximo mês</v>
          </cell>
          <cell r="F251">
            <v>7029.24</v>
          </cell>
          <cell r="G251">
            <v>317107</v>
          </cell>
          <cell r="H251">
            <v>303443.99</v>
          </cell>
          <cell r="I251">
            <v>20692.25</v>
          </cell>
        </row>
        <row r="252">
          <cell r="A252" t="str">
            <v>1.1.4.01.008</v>
          </cell>
          <cell r="B252" t="str">
            <v>A</v>
          </cell>
          <cell r="C252">
            <v>1</v>
          </cell>
          <cell r="D252">
            <v>2757</v>
          </cell>
          <cell r="E252" t="str">
            <v>FGTS s/ Adiantamento de 13º Salários</v>
          </cell>
          <cell r="F252">
            <v>0</v>
          </cell>
          <cell r="G252">
            <v>206543.3</v>
          </cell>
          <cell r="H252">
            <v>206543.3</v>
          </cell>
          <cell r="I252">
            <v>0</v>
          </cell>
        </row>
        <row r="253">
          <cell r="A253" t="str">
            <v>1.1.4.03</v>
          </cell>
          <cell r="B253" t="str">
            <v>S</v>
          </cell>
          <cell r="C253">
            <v>1</v>
          </cell>
          <cell r="D253">
            <v>247</v>
          </cell>
          <cell r="E253" t="str">
            <v>Outros Valores a Receber</v>
          </cell>
          <cell r="F253">
            <v>3130424.23</v>
          </cell>
          <cell r="G253">
            <v>1987147.11</v>
          </cell>
          <cell r="H253">
            <v>1153067.93</v>
          </cell>
          <cell r="I253">
            <v>3964503.41</v>
          </cell>
        </row>
        <row r="254">
          <cell r="A254" t="str">
            <v>1.1.4.03.001</v>
          </cell>
          <cell r="B254" t="str">
            <v>A</v>
          </cell>
          <cell r="C254">
            <v>1</v>
          </cell>
          <cell r="D254">
            <v>248</v>
          </cell>
          <cell r="E254" t="str">
            <v>Depósitos Recursais e Judiciais</v>
          </cell>
          <cell r="F254">
            <v>2360202.7200000002</v>
          </cell>
          <cell r="G254">
            <v>1042768.72</v>
          </cell>
          <cell r="H254">
            <v>148968.34</v>
          </cell>
          <cell r="I254">
            <v>3254003.1</v>
          </cell>
        </row>
        <row r="255">
          <cell r="A255" t="str">
            <v>1.1.4.03.008</v>
          </cell>
          <cell r="B255" t="str">
            <v>A</v>
          </cell>
          <cell r="C255">
            <v>1</v>
          </cell>
          <cell r="D255">
            <v>1834</v>
          </cell>
          <cell r="E255" t="str">
            <v>Caução DNIT</v>
          </cell>
          <cell r="F255">
            <v>2250</v>
          </cell>
          <cell r="G255">
            <v>0</v>
          </cell>
          <cell r="H255">
            <v>0</v>
          </cell>
          <cell r="I255">
            <v>2250</v>
          </cell>
        </row>
        <row r="256">
          <cell r="A256" t="str">
            <v>1.1.4.03.009</v>
          </cell>
          <cell r="B256" t="str">
            <v>A</v>
          </cell>
          <cell r="C256">
            <v>1</v>
          </cell>
          <cell r="D256">
            <v>1927</v>
          </cell>
          <cell r="E256" t="str">
            <v>Outros Valores a Recuperar</v>
          </cell>
          <cell r="F256">
            <v>0</v>
          </cell>
          <cell r="G256">
            <v>5855.98</v>
          </cell>
          <cell r="H256">
            <v>5855.98</v>
          </cell>
          <cell r="I256">
            <v>0</v>
          </cell>
        </row>
        <row r="257">
          <cell r="A257" t="str">
            <v>1.1.4.03.011</v>
          </cell>
          <cell r="B257" t="str">
            <v>A</v>
          </cell>
          <cell r="C257">
            <v>1</v>
          </cell>
          <cell r="D257">
            <v>2157</v>
          </cell>
          <cell r="E257" t="str">
            <v>Valores a Receber de Funcionários</v>
          </cell>
          <cell r="F257">
            <v>53494.96</v>
          </cell>
          <cell r="G257">
            <v>694290.26</v>
          </cell>
          <cell r="H257">
            <v>684232.76</v>
          </cell>
          <cell r="I257">
            <v>63552.46</v>
          </cell>
        </row>
        <row r="258">
          <cell r="A258" t="str">
            <v>1.1.4.03.012</v>
          </cell>
          <cell r="B258" t="str">
            <v>A</v>
          </cell>
          <cell r="C258">
            <v>1</v>
          </cell>
          <cell r="D258">
            <v>2459</v>
          </cell>
          <cell r="E258" t="str">
            <v>Acordo Min. Público do Trabalho</v>
          </cell>
          <cell r="F258">
            <v>70844.600000000006</v>
          </cell>
          <cell r="G258">
            <v>0</v>
          </cell>
          <cell r="H258">
            <v>70844.600000000006</v>
          </cell>
          <cell r="I258">
            <v>0</v>
          </cell>
        </row>
        <row r="259">
          <cell r="A259" t="str">
            <v>1.1.4.03.014</v>
          </cell>
          <cell r="B259" t="str">
            <v>A</v>
          </cell>
          <cell r="C259">
            <v>1</v>
          </cell>
          <cell r="D259">
            <v>2504</v>
          </cell>
          <cell r="E259" t="str">
            <v>Salário Maternidade</v>
          </cell>
          <cell r="F259">
            <v>33798.06</v>
          </cell>
          <cell r="G259">
            <v>234051.73</v>
          </cell>
          <cell r="H259">
            <v>234943.92</v>
          </cell>
          <cell r="I259">
            <v>32905.870000000003</v>
          </cell>
        </row>
        <row r="260">
          <cell r="A260" t="str">
            <v>1.1.4.03.016</v>
          </cell>
          <cell r="B260" t="str">
            <v>A</v>
          </cell>
          <cell r="C260">
            <v>1</v>
          </cell>
          <cell r="D260">
            <v>2979</v>
          </cell>
          <cell r="E260" t="str">
            <v>Saldo Negativo Beneficios Jimena Bertold</v>
          </cell>
          <cell r="F260">
            <v>642.41999999999996</v>
          </cell>
          <cell r="G260">
            <v>8322.17</v>
          </cell>
          <cell r="H260">
            <v>8222.33</v>
          </cell>
          <cell r="I260">
            <v>742.26</v>
          </cell>
        </row>
        <row r="261">
          <cell r="A261" t="str">
            <v>1.1.4.03.017</v>
          </cell>
          <cell r="B261" t="str">
            <v>A</v>
          </cell>
          <cell r="C261">
            <v>1</v>
          </cell>
          <cell r="D261">
            <v>2980</v>
          </cell>
          <cell r="E261" t="str">
            <v>Saldo Negativo Beneficios Danielle Port</v>
          </cell>
          <cell r="F261">
            <v>0</v>
          </cell>
          <cell r="G261">
            <v>1858.25</v>
          </cell>
          <cell r="H261">
            <v>0</v>
          </cell>
          <cell r="I261">
            <v>1858.25</v>
          </cell>
        </row>
        <row r="262">
          <cell r="A262" t="str">
            <v>1.1.4.03.018</v>
          </cell>
          <cell r="B262" t="str">
            <v>A</v>
          </cell>
          <cell r="C262">
            <v>1</v>
          </cell>
          <cell r="D262">
            <v>3922</v>
          </cell>
          <cell r="E262" t="str">
            <v>Valor a Recuperar OGMO e Brazil Marítima</v>
          </cell>
          <cell r="F262">
            <v>609191.47</v>
          </cell>
          <cell r="G262">
            <v>0</v>
          </cell>
          <cell r="H262">
            <v>0</v>
          </cell>
          <cell r="I262">
            <v>609191.47</v>
          </cell>
        </row>
        <row r="263">
          <cell r="A263" t="str">
            <v>1.1.5</v>
          </cell>
          <cell r="B263" t="str">
            <v>S</v>
          </cell>
          <cell r="C263">
            <v>1</v>
          </cell>
          <cell r="D263">
            <v>255</v>
          </cell>
          <cell r="E263" t="str">
            <v>Tributos e Contrib a Recup/Comp</v>
          </cell>
          <cell r="F263">
            <v>11825522.85</v>
          </cell>
          <cell r="G263">
            <v>11379916.09</v>
          </cell>
          <cell r="H263">
            <v>10826372.529999999</v>
          </cell>
          <cell r="I263">
            <v>12379066.41</v>
          </cell>
        </row>
        <row r="264">
          <cell r="A264" t="str">
            <v>1.1.5.01</v>
          </cell>
          <cell r="B264" t="str">
            <v>A</v>
          </cell>
          <cell r="C264">
            <v>1</v>
          </cell>
          <cell r="D264">
            <v>256</v>
          </cell>
          <cell r="E264" t="str">
            <v>INSS</v>
          </cell>
          <cell r="F264">
            <v>0</v>
          </cell>
          <cell r="G264">
            <v>197.18</v>
          </cell>
          <cell r="H264">
            <v>197.18</v>
          </cell>
          <cell r="I264">
            <v>0</v>
          </cell>
        </row>
        <row r="265">
          <cell r="A265" t="str">
            <v>1.1.5.02</v>
          </cell>
          <cell r="B265" t="str">
            <v>A</v>
          </cell>
          <cell r="C265">
            <v>1</v>
          </cell>
          <cell r="D265">
            <v>257</v>
          </cell>
          <cell r="E265" t="str">
            <v>PIS/PASEP</v>
          </cell>
          <cell r="F265">
            <v>0</v>
          </cell>
          <cell r="G265">
            <v>229255.28</v>
          </cell>
          <cell r="H265">
            <v>229255.28</v>
          </cell>
          <cell r="I265">
            <v>0</v>
          </cell>
        </row>
        <row r="266">
          <cell r="A266" t="str">
            <v>1.1.5.03</v>
          </cell>
          <cell r="B266" t="str">
            <v>A</v>
          </cell>
          <cell r="C266">
            <v>1</v>
          </cell>
          <cell r="D266">
            <v>258</v>
          </cell>
          <cell r="E266" t="str">
            <v>COFINS</v>
          </cell>
          <cell r="F266">
            <v>0</v>
          </cell>
          <cell r="G266">
            <v>1058105.9099999999</v>
          </cell>
          <cell r="H266">
            <v>1058105.9099999999</v>
          </cell>
          <cell r="I266">
            <v>0</v>
          </cell>
        </row>
        <row r="267">
          <cell r="A267" t="str">
            <v>1.1.5.04</v>
          </cell>
          <cell r="B267" t="str">
            <v>A</v>
          </cell>
          <cell r="C267">
            <v>1</v>
          </cell>
          <cell r="D267">
            <v>259</v>
          </cell>
          <cell r="E267" t="str">
            <v>ISS</v>
          </cell>
          <cell r="F267">
            <v>0</v>
          </cell>
          <cell r="G267">
            <v>2487690.31</v>
          </cell>
          <cell r="H267">
            <v>2487690.31</v>
          </cell>
          <cell r="I267">
            <v>0</v>
          </cell>
        </row>
        <row r="268">
          <cell r="A268" t="str">
            <v>1.1.5.05</v>
          </cell>
          <cell r="B268" t="str">
            <v>A</v>
          </cell>
          <cell r="C268">
            <v>1</v>
          </cell>
          <cell r="D268">
            <v>260</v>
          </cell>
          <cell r="E268" t="str">
            <v>IRPJ</v>
          </cell>
          <cell r="F268">
            <v>0</v>
          </cell>
          <cell r="G268">
            <v>1692967.87</v>
          </cell>
          <cell r="H268">
            <v>1692967.87</v>
          </cell>
          <cell r="I268">
            <v>0</v>
          </cell>
        </row>
        <row r="269">
          <cell r="A269" t="str">
            <v>1.1.5.06</v>
          </cell>
          <cell r="B269" t="str">
            <v>A</v>
          </cell>
          <cell r="C269">
            <v>1</v>
          </cell>
          <cell r="D269">
            <v>261</v>
          </cell>
          <cell r="E269" t="str">
            <v>CSLL</v>
          </cell>
          <cell r="F269">
            <v>0</v>
          </cell>
          <cell r="G269">
            <v>352701.08</v>
          </cell>
          <cell r="H269">
            <v>352701.08</v>
          </cell>
          <cell r="I269">
            <v>0</v>
          </cell>
        </row>
        <row r="270">
          <cell r="A270" t="str">
            <v>1.1.5.10</v>
          </cell>
          <cell r="B270" t="str">
            <v>A</v>
          </cell>
          <cell r="C270">
            <v>1</v>
          </cell>
          <cell r="D270">
            <v>265</v>
          </cell>
          <cell r="E270" t="str">
            <v>IRPJ a Compensar</v>
          </cell>
          <cell r="F270">
            <v>9998682.2400000002</v>
          </cell>
          <cell r="G270">
            <v>473553.75</v>
          </cell>
          <cell r="H270">
            <v>0</v>
          </cell>
          <cell r="I270">
            <v>10472235.99</v>
          </cell>
        </row>
        <row r="271">
          <cell r="A271" t="str">
            <v>1.1.5.11</v>
          </cell>
          <cell r="B271" t="str">
            <v>A</v>
          </cell>
          <cell r="C271">
            <v>1</v>
          </cell>
          <cell r="D271">
            <v>266</v>
          </cell>
          <cell r="E271" t="str">
            <v>CSLL a Compensar</v>
          </cell>
          <cell r="F271">
            <v>1605682.37</v>
          </cell>
          <cell r="G271">
            <v>122961.36</v>
          </cell>
          <cell r="H271">
            <v>0</v>
          </cell>
          <cell r="I271">
            <v>1728643.73</v>
          </cell>
        </row>
        <row r="272">
          <cell r="A272" t="str">
            <v>1.1.5.12</v>
          </cell>
          <cell r="B272" t="str">
            <v>A</v>
          </cell>
          <cell r="C272">
            <v>1</v>
          </cell>
          <cell r="D272">
            <v>267</v>
          </cell>
          <cell r="E272" t="str">
            <v>ISS Indevido</v>
          </cell>
          <cell r="F272">
            <v>22.72</v>
          </cell>
          <cell r="G272">
            <v>5907.75</v>
          </cell>
          <cell r="H272">
            <v>1323.17</v>
          </cell>
          <cell r="I272">
            <v>4607.3</v>
          </cell>
        </row>
        <row r="273">
          <cell r="A273" t="str">
            <v>1.1.5.16</v>
          </cell>
          <cell r="B273" t="str">
            <v>A</v>
          </cell>
          <cell r="C273">
            <v>1</v>
          </cell>
          <cell r="D273">
            <v>1767</v>
          </cell>
          <cell r="E273" t="str">
            <v>IRPJ Resgate s/ Aplicações</v>
          </cell>
          <cell r="F273">
            <v>0</v>
          </cell>
          <cell r="G273">
            <v>534884.69999999995</v>
          </cell>
          <cell r="H273">
            <v>534884.69999999995</v>
          </cell>
          <cell r="I273">
            <v>0</v>
          </cell>
        </row>
        <row r="274">
          <cell r="A274" t="str">
            <v>1.1.5.17</v>
          </cell>
          <cell r="B274" t="str">
            <v>A</v>
          </cell>
          <cell r="C274">
            <v>1</v>
          </cell>
          <cell r="D274">
            <v>1175</v>
          </cell>
          <cell r="E274" t="str">
            <v>PIS a Compensar - Entradas NF</v>
          </cell>
          <cell r="F274">
            <v>0</v>
          </cell>
          <cell r="G274">
            <v>702457.18</v>
          </cell>
          <cell r="H274">
            <v>702457.18</v>
          </cell>
          <cell r="I274">
            <v>0</v>
          </cell>
        </row>
        <row r="275">
          <cell r="A275" t="str">
            <v>1.1.5.18</v>
          </cell>
          <cell r="B275" t="str">
            <v>A</v>
          </cell>
          <cell r="C275">
            <v>1</v>
          </cell>
          <cell r="D275">
            <v>1255</v>
          </cell>
          <cell r="E275" t="str">
            <v>COFINS a Compensar - Entradas NF</v>
          </cell>
          <cell r="F275">
            <v>0</v>
          </cell>
          <cell r="G275">
            <v>3235568.28</v>
          </cell>
          <cell r="H275">
            <v>3235568.28</v>
          </cell>
          <cell r="I275">
            <v>0</v>
          </cell>
        </row>
        <row r="276">
          <cell r="A276" t="str">
            <v>1.1.5.19</v>
          </cell>
          <cell r="B276" t="str">
            <v>A</v>
          </cell>
          <cell r="C276">
            <v>1</v>
          </cell>
          <cell r="D276">
            <v>2353</v>
          </cell>
          <cell r="E276" t="str">
            <v>IRPJ Provisão s/ Aplicação - CDB SWAP</v>
          </cell>
          <cell r="F276">
            <v>220696.37</v>
          </cell>
          <cell r="G276">
            <v>481512.47</v>
          </cell>
          <cell r="H276">
            <v>529230.68999999994</v>
          </cell>
          <cell r="I276">
            <v>172978.15</v>
          </cell>
        </row>
        <row r="277">
          <cell r="A277" t="str">
            <v>1.1.5.20</v>
          </cell>
          <cell r="B277" t="str">
            <v>A</v>
          </cell>
          <cell r="C277">
            <v>1</v>
          </cell>
          <cell r="D277">
            <v>2354</v>
          </cell>
          <cell r="E277" t="str">
            <v>IRPJ Provisão s/ Aplicação - CDB - DI</v>
          </cell>
          <cell r="F277">
            <v>136</v>
          </cell>
          <cell r="G277">
            <v>1376.74</v>
          </cell>
          <cell r="H277">
            <v>970.3</v>
          </cell>
          <cell r="I277">
            <v>542.44000000000005</v>
          </cell>
        </row>
        <row r="278">
          <cell r="A278" t="str">
            <v>1.1.5.21</v>
          </cell>
          <cell r="B278" t="str">
            <v>A</v>
          </cell>
          <cell r="C278">
            <v>1</v>
          </cell>
          <cell r="D278">
            <v>2355</v>
          </cell>
          <cell r="E278" t="str">
            <v>IRPJ Provisão s/ Aplicação - BB AMPLO</v>
          </cell>
          <cell r="F278">
            <v>294.13</v>
          </cell>
          <cell r="G278">
            <v>740.05</v>
          </cell>
          <cell r="H278">
            <v>976.16</v>
          </cell>
          <cell r="I278">
            <v>58.02</v>
          </cell>
        </row>
        <row r="279">
          <cell r="A279" t="str">
            <v>1.1.5.22</v>
          </cell>
          <cell r="B279" t="str">
            <v>A</v>
          </cell>
          <cell r="C279">
            <v>1</v>
          </cell>
          <cell r="D279">
            <v>2356</v>
          </cell>
          <cell r="E279" t="str">
            <v>IRPJ Provisão s/ Aplicação BB Admin Sup.</v>
          </cell>
          <cell r="F279">
            <v>4.2</v>
          </cell>
          <cell r="G279">
            <v>16.829999999999998</v>
          </cell>
          <cell r="H279">
            <v>20.68</v>
          </cell>
          <cell r="I279">
            <v>0.35</v>
          </cell>
        </row>
        <row r="280">
          <cell r="A280" t="str">
            <v>1.1.5.26</v>
          </cell>
          <cell r="B280" t="str">
            <v>A</v>
          </cell>
          <cell r="C280">
            <v>1</v>
          </cell>
          <cell r="D280">
            <v>3855</v>
          </cell>
          <cell r="E280" t="str">
            <v>IRPJ Provisão s/ Aplic BB Fundo AdminSup</v>
          </cell>
          <cell r="F280">
            <v>4.82</v>
          </cell>
          <cell r="G280">
            <v>19.350000000000001</v>
          </cell>
          <cell r="H280">
            <v>23.74</v>
          </cell>
          <cell r="I280">
            <v>0.43</v>
          </cell>
        </row>
        <row r="281">
          <cell r="A281" t="str">
            <v>1.2</v>
          </cell>
          <cell r="B281" t="str">
            <v>S</v>
          </cell>
          <cell r="C281">
            <v>1</v>
          </cell>
          <cell r="D281">
            <v>271</v>
          </cell>
          <cell r="E281" t="str">
            <v>Ativo Não Circulante</v>
          </cell>
          <cell r="F281">
            <v>939037105.27999997</v>
          </cell>
          <cell r="G281">
            <v>17736145.890000001</v>
          </cell>
          <cell r="H281">
            <v>18378654.120000001</v>
          </cell>
          <cell r="I281">
            <v>938394597.04999995</v>
          </cell>
        </row>
        <row r="282">
          <cell r="A282" t="str">
            <v>1.2.1</v>
          </cell>
          <cell r="B282" t="str">
            <v>S</v>
          </cell>
          <cell r="C282">
            <v>1</v>
          </cell>
          <cell r="D282">
            <v>272</v>
          </cell>
          <cell r="E282" t="str">
            <v>Realizável a Longo Prazo</v>
          </cell>
          <cell r="F282">
            <v>265856.87</v>
          </cell>
          <cell r="G282">
            <v>41716.26</v>
          </cell>
          <cell r="H282">
            <v>307573.13</v>
          </cell>
          <cell r="I282">
            <v>0</v>
          </cell>
        </row>
        <row r="283">
          <cell r="A283" t="str">
            <v>1.2.1.01</v>
          </cell>
          <cell r="B283" t="str">
            <v>S</v>
          </cell>
          <cell r="C283">
            <v>1</v>
          </cell>
          <cell r="D283">
            <v>273</v>
          </cell>
          <cell r="E283" t="str">
            <v>Clientes Ação Monitória/Negociação</v>
          </cell>
          <cell r="F283">
            <v>10159891.93</v>
          </cell>
          <cell r="G283">
            <v>35736.26</v>
          </cell>
          <cell r="H283">
            <v>267536.07</v>
          </cell>
          <cell r="I283">
            <v>9928092.1199999992</v>
          </cell>
        </row>
        <row r="284">
          <cell r="A284" t="str">
            <v>1.2.1.01.003</v>
          </cell>
          <cell r="B284" t="str">
            <v>A</v>
          </cell>
          <cell r="C284">
            <v>1</v>
          </cell>
          <cell r="D284">
            <v>276</v>
          </cell>
          <cell r="E284" t="str">
            <v>Adubos Trevo - YARA BRASIL</v>
          </cell>
          <cell r="F284">
            <v>231243.7</v>
          </cell>
          <cell r="G284">
            <v>0</v>
          </cell>
          <cell r="H284">
            <v>0</v>
          </cell>
          <cell r="I284">
            <v>231243.7</v>
          </cell>
        </row>
        <row r="285">
          <cell r="A285" t="str">
            <v>1.2.1.01.004</v>
          </cell>
          <cell r="B285" t="str">
            <v>A</v>
          </cell>
          <cell r="C285">
            <v>1</v>
          </cell>
          <cell r="D285">
            <v>277</v>
          </cell>
          <cell r="E285" t="str">
            <v>Ribeirão S/A</v>
          </cell>
          <cell r="F285">
            <v>93560.75</v>
          </cell>
          <cell r="G285">
            <v>0</v>
          </cell>
          <cell r="H285">
            <v>0</v>
          </cell>
          <cell r="I285">
            <v>93560.75</v>
          </cell>
        </row>
        <row r="286">
          <cell r="A286" t="str">
            <v>1.2.1.01.005</v>
          </cell>
          <cell r="B286" t="str">
            <v>A</v>
          </cell>
          <cell r="C286">
            <v>1</v>
          </cell>
          <cell r="D286">
            <v>278</v>
          </cell>
          <cell r="E286" t="str">
            <v>Itapage S/A Celulose Papeis</v>
          </cell>
          <cell r="F286">
            <v>206281.53</v>
          </cell>
          <cell r="G286">
            <v>0</v>
          </cell>
          <cell r="H286">
            <v>0</v>
          </cell>
          <cell r="I286">
            <v>206281.53</v>
          </cell>
        </row>
        <row r="287">
          <cell r="A287" t="str">
            <v>1.2.1.01.007</v>
          </cell>
          <cell r="B287" t="str">
            <v>A</v>
          </cell>
          <cell r="C287">
            <v>1</v>
          </cell>
          <cell r="D287">
            <v>280</v>
          </cell>
          <cell r="E287" t="str">
            <v>Costa Norte Marítima Ltda</v>
          </cell>
          <cell r="F287">
            <v>26435.34</v>
          </cell>
          <cell r="G287">
            <v>0</v>
          </cell>
          <cell r="H287">
            <v>0</v>
          </cell>
          <cell r="I287">
            <v>26435.34</v>
          </cell>
        </row>
        <row r="288">
          <cell r="A288" t="str">
            <v>1.2.1.01.009</v>
          </cell>
          <cell r="B288" t="str">
            <v>A</v>
          </cell>
          <cell r="C288">
            <v>1</v>
          </cell>
          <cell r="D288">
            <v>282</v>
          </cell>
          <cell r="E288" t="str">
            <v>Siderúrgica Ibérica S/A</v>
          </cell>
          <cell r="F288">
            <v>57621.599999999999</v>
          </cell>
          <cell r="G288">
            <v>0</v>
          </cell>
          <cell r="H288">
            <v>0</v>
          </cell>
          <cell r="I288">
            <v>57621.599999999999</v>
          </cell>
        </row>
        <row r="289">
          <cell r="A289" t="str">
            <v>1.2.1.01.010</v>
          </cell>
          <cell r="B289" t="str">
            <v>A</v>
          </cell>
          <cell r="C289">
            <v>1</v>
          </cell>
          <cell r="D289">
            <v>283</v>
          </cell>
          <cell r="E289" t="str">
            <v>COSIMA - Cia. Siderúrgica</v>
          </cell>
          <cell r="F289">
            <v>40948.39</v>
          </cell>
          <cell r="G289">
            <v>0</v>
          </cell>
          <cell r="H289">
            <v>0</v>
          </cell>
          <cell r="I289">
            <v>40948.39</v>
          </cell>
        </row>
        <row r="290">
          <cell r="A290" t="str">
            <v>1.2.1.01.011</v>
          </cell>
          <cell r="B290" t="str">
            <v>A</v>
          </cell>
          <cell r="C290">
            <v>1</v>
          </cell>
          <cell r="D290">
            <v>284</v>
          </cell>
          <cell r="E290" t="str">
            <v>Companhia Siderúrgica Vale do Pindaré</v>
          </cell>
          <cell r="F290">
            <v>845904.66</v>
          </cell>
          <cell r="G290">
            <v>0</v>
          </cell>
          <cell r="H290">
            <v>86511.26</v>
          </cell>
          <cell r="I290">
            <v>759393.4</v>
          </cell>
        </row>
        <row r="291">
          <cell r="A291" t="str">
            <v>1.2.1.01.012</v>
          </cell>
          <cell r="B291" t="str">
            <v>A</v>
          </cell>
          <cell r="C291">
            <v>1</v>
          </cell>
          <cell r="D291">
            <v>285</v>
          </cell>
          <cell r="E291" t="str">
            <v>Gusa Nordeste S/A</v>
          </cell>
          <cell r="F291">
            <v>173611.18</v>
          </cell>
          <cell r="G291">
            <v>0</v>
          </cell>
          <cell r="H291">
            <v>173611.18</v>
          </cell>
          <cell r="I291">
            <v>0</v>
          </cell>
        </row>
        <row r="292">
          <cell r="A292" t="str">
            <v>1.2.1.01.017</v>
          </cell>
          <cell r="B292" t="str">
            <v>A</v>
          </cell>
          <cell r="C292">
            <v>1</v>
          </cell>
          <cell r="D292">
            <v>290</v>
          </cell>
          <cell r="E292" t="str">
            <v>Viena Siderúrgica S/A</v>
          </cell>
          <cell r="F292">
            <v>1928935.36</v>
          </cell>
          <cell r="G292">
            <v>0</v>
          </cell>
          <cell r="H292">
            <v>0</v>
          </cell>
          <cell r="I292">
            <v>1928935.36</v>
          </cell>
        </row>
        <row r="293">
          <cell r="A293" t="str">
            <v>1.2.1.01.019</v>
          </cell>
          <cell r="B293" t="str">
            <v>A</v>
          </cell>
          <cell r="C293">
            <v>1</v>
          </cell>
          <cell r="D293">
            <v>292</v>
          </cell>
          <cell r="E293" t="str">
            <v>COSIPA - Cia Siderúrgica do Pará</v>
          </cell>
          <cell r="F293">
            <v>1094477.06</v>
          </cell>
          <cell r="G293">
            <v>0</v>
          </cell>
          <cell r="H293">
            <v>0</v>
          </cell>
          <cell r="I293">
            <v>1094477.06</v>
          </cell>
        </row>
        <row r="294">
          <cell r="A294" t="str">
            <v>1.2.1.01.020</v>
          </cell>
          <cell r="B294" t="str">
            <v>A</v>
          </cell>
          <cell r="C294">
            <v>1</v>
          </cell>
          <cell r="D294">
            <v>293</v>
          </cell>
          <cell r="E294" t="str">
            <v>DISMAF - Distribuidora de Manufat.</v>
          </cell>
          <cell r="F294">
            <v>4221704.58</v>
          </cell>
          <cell r="G294">
            <v>0</v>
          </cell>
          <cell r="H294">
            <v>0</v>
          </cell>
          <cell r="I294">
            <v>4221704.58</v>
          </cell>
        </row>
        <row r="295">
          <cell r="A295" t="str">
            <v>1.2.1.01.021</v>
          </cell>
          <cell r="B295" t="str">
            <v>A</v>
          </cell>
          <cell r="C295">
            <v>1</v>
          </cell>
          <cell r="D295">
            <v>294</v>
          </cell>
          <cell r="E295" t="str">
            <v>USIPAR - Usina Siderúrgica do Pará</v>
          </cell>
          <cell r="F295">
            <v>268100.67</v>
          </cell>
          <cell r="G295">
            <v>0</v>
          </cell>
          <cell r="H295">
            <v>0</v>
          </cell>
          <cell r="I295">
            <v>268100.67</v>
          </cell>
        </row>
        <row r="296">
          <cell r="A296" t="str">
            <v>1.2.1.01.022</v>
          </cell>
          <cell r="B296" t="str">
            <v>A</v>
          </cell>
          <cell r="C296">
            <v>1</v>
          </cell>
          <cell r="D296">
            <v>295</v>
          </cell>
          <cell r="E296" t="str">
            <v>RT Comécio e Representações</v>
          </cell>
          <cell r="F296">
            <v>6222.22</v>
          </cell>
          <cell r="G296">
            <v>0</v>
          </cell>
          <cell r="H296">
            <v>0</v>
          </cell>
          <cell r="I296">
            <v>6222.22</v>
          </cell>
        </row>
        <row r="297">
          <cell r="A297" t="str">
            <v>1.2.1.01.026</v>
          </cell>
          <cell r="B297" t="str">
            <v>A</v>
          </cell>
          <cell r="C297">
            <v>1</v>
          </cell>
          <cell r="D297">
            <v>2130</v>
          </cell>
          <cell r="E297" t="str">
            <v>Brazil Marítima</v>
          </cell>
          <cell r="F297">
            <v>416943.95</v>
          </cell>
          <cell r="G297">
            <v>0</v>
          </cell>
          <cell r="H297">
            <v>0</v>
          </cell>
          <cell r="I297">
            <v>416943.95</v>
          </cell>
        </row>
        <row r="298">
          <cell r="A298" t="str">
            <v>1.2.1.01.028</v>
          </cell>
          <cell r="B298" t="str">
            <v>A</v>
          </cell>
          <cell r="C298">
            <v>1</v>
          </cell>
          <cell r="D298">
            <v>2132</v>
          </cell>
          <cell r="E298" t="str">
            <v>M. do P. S. Mendes Consultoria</v>
          </cell>
          <cell r="F298">
            <v>15606</v>
          </cell>
          <cell r="G298">
            <v>0</v>
          </cell>
          <cell r="H298">
            <v>0</v>
          </cell>
          <cell r="I298">
            <v>15606</v>
          </cell>
        </row>
        <row r="299">
          <cell r="A299" t="str">
            <v>1.2.1.01.029</v>
          </cell>
          <cell r="B299" t="str">
            <v>A</v>
          </cell>
          <cell r="C299">
            <v>1</v>
          </cell>
          <cell r="D299">
            <v>2133</v>
          </cell>
          <cell r="E299" t="str">
            <v>Rafi Transporte e Logística Ltda</v>
          </cell>
          <cell r="F299">
            <v>4420.26</v>
          </cell>
          <cell r="G299">
            <v>0</v>
          </cell>
          <cell r="H299">
            <v>0</v>
          </cell>
          <cell r="I299">
            <v>4420.26</v>
          </cell>
        </row>
        <row r="300">
          <cell r="A300" t="str">
            <v>1.2.1.01.033</v>
          </cell>
          <cell r="B300" t="str">
            <v>A</v>
          </cell>
          <cell r="C300">
            <v>1</v>
          </cell>
          <cell r="D300">
            <v>2327</v>
          </cell>
          <cell r="E300" t="str">
            <v>Celebration Turismo e Eventos Ltda</v>
          </cell>
          <cell r="F300">
            <v>7341.61</v>
          </cell>
          <cell r="G300">
            <v>0</v>
          </cell>
          <cell r="H300">
            <v>0</v>
          </cell>
          <cell r="I300">
            <v>7341.61</v>
          </cell>
        </row>
        <row r="301">
          <cell r="A301" t="str">
            <v>1.2.1.01.034</v>
          </cell>
          <cell r="B301" t="str">
            <v>A</v>
          </cell>
          <cell r="C301">
            <v>1</v>
          </cell>
          <cell r="D301">
            <v>2328</v>
          </cell>
          <cell r="E301" t="str">
            <v>Celiany Cristina Dutra dos Santos</v>
          </cell>
          <cell r="F301">
            <v>1807.7</v>
          </cell>
          <cell r="G301">
            <v>0</v>
          </cell>
          <cell r="H301">
            <v>0</v>
          </cell>
          <cell r="I301">
            <v>1807.7</v>
          </cell>
        </row>
        <row r="302">
          <cell r="A302" t="str">
            <v>1.2.1.01.035</v>
          </cell>
          <cell r="B302" t="str">
            <v>A</v>
          </cell>
          <cell r="C302">
            <v>1</v>
          </cell>
          <cell r="D302">
            <v>2329</v>
          </cell>
          <cell r="E302" t="str">
            <v>SIDEPAR - Siderúrgica do Pará S/A</v>
          </cell>
          <cell r="F302">
            <v>471620.85</v>
          </cell>
          <cell r="G302">
            <v>0</v>
          </cell>
          <cell r="H302">
            <v>0</v>
          </cell>
          <cell r="I302">
            <v>471620.85</v>
          </cell>
        </row>
        <row r="303">
          <cell r="A303" t="str">
            <v>1.2.1.01.036</v>
          </cell>
          <cell r="B303" t="str">
            <v>A</v>
          </cell>
          <cell r="C303">
            <v>1</v>
          </cell>
          <cell r="D303">
            <v>2330</v>
          </cell>
          <cell r="E303" t="str">
            <v>Trapiche Turismo Ltda - ME</v>
          </cell>
          <cell r="F303">
            <v>5490</v>
          </cell>
          <cell r="G303">
            <v>0</v>
          </cell>
          <cell r="H303">
            <v>0</v>
          </cell>
          <cell r="I303">
            <v>5490</v>
          </cell>
        </row>
        <row r="304">
          <cell r="A304" t="str">
            <v>1.2.1.01.037</v>
          </cell>
          <cell r="B304" t="str">
            <v>A</v>
          </cell>
          <cell r="C304">
            <v>1</v>
          </cell>
          <cell r="D304">
            <v>2331</v>
          </cell>
          <cell r="E304" t="str">
            <v>Vade Consultoria Ltda - ME</v>
          </cell>
          <cell r="F304">
            <v>9821</v>
          </cell>
          <cell r="G304">
            <v>0</v>
          </cell>
          <cell r="H304">
            <v>0</v>
          </cell>
          <cell r="I304">
            <v>9821</v>
          </cell>
        </row>
        <row r="305">
          <cell r="A305" t="str">
            <v>1.2.1.01.038</v>
          </cell>
          <cell r="B305" t="str">
            <v>A</v>
          </cell>
          <cell r="C305">
            <v>1</v>
          </cell>
          <cell r="D305">
            <v>2606</v>
          </cell>
          <cell r="E305" t="str">
            <v>Ponto do Gráfico Comércio de Máquinas</v>
          </cell>
          <cell r="F305">
            <v>20079.09</v>
          </cell>
          <cell r="G305">
            <v>0</v>
          </cell>
          <cell r="H305">
            <v>0</v>
          </cell>
          <cell r="I305">
            <v>20079.09</v>
          </cell>
        </row>
        <row r="306">
          <cell r="A306" t="str">
            <v>1.2.1.01.040</v>
          </cell>
          <cell r="B306" t="str">
            <v>A</v>
          </cell>
          <cell r="C306">
            <v>1</v>
          </cell>
          <cell r="D306">
            <v>3828</v>
          </cell>
          <cell r="E306" t="str">
            <v>Big Pernil</v>
          </cell>
          <cell r="F306">
            <v>5980</v>
          </cell>
          <cell r="G306">
            <v>0</v>
          </cell>
          <cell r="H306">
            <v>5980</v>
          </cell>
          <cell r="I306">
            <v>0</v>
          </cell>
        </row>
        <row r="307">
          <cell r="A307" t="str">
            <v>1.2.1.01.041</v>
          </cell>
          <cell r="B307" t="str">
            <v>A</v>
          </cell>
          <cell r="C307">
            <v>1</v>
          </cell>
          <cell r="D307">
            <v>3968</v>
          </cell>
          <cell r="E307" t="str">
            <v>E S Pinheiro Carvalho - ME</v>
          </cell>
          <cell r="F307">
            <v>5734.43</v>
          </cell>
          <cell r="G307">
            <v>25203.56</v>
          </cell>
          <cell r="H307">
            <v>1433.63</v>
          </cell>
          <cell r="I307">
            <v>29504.36</v>
          </cell>
        </row>
        <row r="308">
          <cell r="A308" t="str">
            <v>1.2.1.01.042</v>
          </cell>
          <cell r="B308" t="str">
            <v>A</v>
          </cell>
          <cell r="C308">
            <v>1</v>
          </cell>
          <cell r="D308">
            <v>4098</v>
          </cell>
          <cell r="E308" t="str">
            <v>VLI Multimodal S.A.</v>
          </cell>
          <cell r="F308">
            <v>0</v>
          </cell>
          <cell r="G308">
            <v>6509.02</v>
          </cell>
          <cell r="H308">
            <v>0</v>
          </cell>
          <cell r="I308">
            <v>6509.02</v>
          </cell>
        </row>
        <row r="309">
          <cell r="A309" t="str">
            <v>1.2.1.01.043</v>
          </cell>
          <cell r="B309" t="str">
            <v>A</v>
          </cell>
          <cell r="C309">
            <v>1</v>
          </cell>
          <cell r="D309">
            <v>4099</v>
          </cell>
          <cell r="E309" t="str">
            <v>João Paulo de Aquino Rocha</v>
          </cell>
          <cell r="F309">
            <v>0</v>
          </cell>
          <cell r="G309">
            <v>2974</v>
          </cell>
          <cell r="H309">
            <v>0</v>
          </cell>
          <cell r="I309">
            <v>2974</v>
          </cell>
        </row>
        <row r="310">
          <cell r="A310" t="str">
            <v>1.2.1.01.044</v>
          </cell>
          <cell r="B310" t="str">
            <v>A</v>
          </cell>
          <cell r="C310">
            <v>1</v>
          </cell>
          <cell r="D310">
            <v>4100</v>
          </cell>
          <cell r="E310" t="str">
            <v>Ferrovia Norte Sul</v>
          </cell>
          <cell r="F310">
            <v>0</v>
          </cell>
          <cell r="G310">
            <v>79.680000000000007</v>
          </cell>
          <cell r="H310">
            <v>0</v>
          </cell>
          <cell r="I310">
            <v>79.680000000000007</v>
          </cell>
        </row>
        <row r="311">
          <cell r="A311" t="str">
            <v>1.2.1.01.045</v>
          </cell>
          <cell r="B311" t="str">
            <v>A</v>
          </cell>
          <cell r="C311">
            <v>1</v>
          </cell>
          <cell r="D311">
            <v>4110</v>
          </cell>
          <cell r="E311" t="str">
            <v>CMA CGM do Brasil Agência Marítima Ltda</v>
          </cell>
          <cell r="F311">
            <v>0</v>
          </cell>
          <cell r="G311">
            <v>164.97</v>
          </cell>
          <cell r="H311">
            <v>0</v>
          </cell>
          <cell r="I311">
            <v>164.97</v>
          </cell>
        </row>
        <row r="312">
          <cell r="A312" t="str">
            <v>1.2.1.01.046</v>
          </cell>
          <cell r="B312" t="str">
            <v>A</v>
          </cell>
          <cell r="C312">
            <v>1</v>
          </cell>
          <cell r="D312">
            <v>4111</v>
          </cell>
          <cell r="E312" t="str">
            <v>Maria Alice Mendes</v>
          </cell>
          <cell r="F312">
            <v>0</v>
          </cell>
          <cell r="G312">
            <v>754.32</v>
          </cell>
          <cell r="H312">
            <v>0</v>
          </cell>
          <cell r="I312">
            <v>754.32</v>
          </cell>
        </row>
        <row r="313">
          <cell r="A313" t="str">
            <v>1.2.1.01.047</v>
          </cell>
          <cell r="B313" t="str">
            <v>A</v>
          </cell>
          <cell r="C313">
            <v>1</v>
          </cell>
          <cell r="D313">
            <v>4170</v>
          </cell>
          <cell r="E313" t="str">
            <v>Cargil Agrícola</v>
          </cell>
          <cell r="F313">
            <v>0</v>
          </cell>
          <cell r="G313">
            <v>41.04</v>
          </cell>
          <cell r="H313">
            <v>0</v>
          </cell>
          <cell r="I313">
            <v>41.04</v>
          </cell>
        </row>
        <row r="314">
          <cell r="A314" t="str">
            <v>1.2.1.01.048</v>
          </cell>
          <cell r="B314" t="str">
            <v>A</v>
          </cell>
          <cell r="C314">
            <v>1</v>
          </cell>
          <cell r="D314">
            <v>4171</v>
          </cell>
          <cell r="E314" t="str">
            <v>São Paulo Três Locação de Torres</v>
          </cell>
          <cell r="F314">
            <v>0</v>
          </cell>
          <cell r="G314">
            <v>9.67</v>
          </cell>
          <cell r="H314">
            <v>0</v>
          </cell>
          <cell r="I314">
            <v>9.67</v>
          </cell>
        </row>
        <row r="315">
          <cell r="A315" t="str">
            <v>1.2.1.02</v>
          </cell>
          <cell r="B315" t="str">
            <v>S</v>
          </cell>
          <cell r="C315">
            <v>1</v>
          </cell>
          <cell r="D315">
            <v>3779</v>
          </cell>
          <cell r="E315" t="str">
            <v>Provisão p/ Perdas nos Receb. - L. Prazo</v>
          </cell>
          <cell r="F315">
            <v>9894035.0600000005</v>
          </cell>
          <cell r="G315">
            <v>5980</v>
          </cell>
          <cell r="H315">
            <v>40037.06</v>
          </cell>
          <cell r="I315">
            <v>-9928092.1199999992</v>
          </cell>
        </row>
        <row r="316">
          <cell r="A316" t="str">
            <v>1.2.1.02.001</v>
          </cell>
          <cell r="B316" t="str">
            <v>A</v>
          </cell>
          <cell r="C316">
            <v>1</v>
          </cell>
          <cell r="D316">
            <v>296</v>
          </cell>
          <cell r="E316" t="str">
            <v>Provisão p/ Perdas nos Receb. - L. Prazo</v>
          </cell>
          <cell r="F316">
            <v>9894035.0600000005</v>
          </cell>
          <cell r="G316">
            <v>5980</v>
          </cell>
          <cell r="H316">
            <v>40037.06</v>
          </cell>
          <cell r="I316">
            <v>-9928092.1199999992</v>
          </cell>
        </row>
        <row r="317">
          <cell r="A317" t="str">
            <v>1.2.3</v>
          </cell>
          <cell r="B317" t="str">
            <v>S</v>
          </cell>
          <cell r="C317">
            <v>1</v>
          </cell>
          <cell r="D317">
            <v>298</v>
          </cell>
          <cell r="E317" t="str">
            <v>Imobilizado</v>
          </cell>
          <cell r="F317">
            <v>914414867.89999998</v>
          </cell>
          <cell r="G317">
            <v>17348326.629999999</v>
          </cell>
          <cell r="H317">
            <v>18071080.989999998</v>
          </cell>
          <cell r="I317">
            <v>913692113.53999996</v>
          </cell>
        </row>
        <row r="318">
          <cell r="A318" t="str">
            <v>1.2.3.01</v>
          </cell>
          <cell r="B318" t="str">
            <v>S</v>
          </cell>
          <cell r="C318">
            <v>1</v>
          </cell>
          <cell r="D318">
            <v>299</v>
          </cell>
          <cell r="E318" t="str">
            <v>Bens Imóveis</v>
          </cell>
          <cell r="F318">
            <v>598831279.03999996</v>
          </cell>
          <cell r="G318">
            <v>1678359.72</v>
          </cell>
          <cell r="H318">
            <v>1100664.43</v>
          </cell>
          <cell r="I318">
            <v>599408974.33000004</v>
          </cell>
        </row>
        <row r="319">
          <cell r="A319" t="str">
            <v>1.2.3.01.001</v>
          </cell>
          <cell r="B319" t="str">
            <v>S</v>
          </cell>
          <cell r="C319">
            <v>1</v>
          </cell>
          <cell r="D319">
            <v>300</v>
          </cell>
          <cell r="E319" t="str">
            <v>Benfeitorias em Imóveis de Terceiros</v>
          </cell>
          <cell r="F319">
            <v>302639653.30000001</v>
          </cell>
          <cell r="G319">
            <v>1678359.72</v>
          </cell>
          <cell r="H319">
            <v>0</v>
          </cell>
          <cell r="I319">
            <v>304318013.01999998</v>
          </cell>
        </row>
        <row r="320">
          <cell r="A320" t="str">
            <v>1.2.3.01.001.0001</v>
          </cell>
          <cell r="B320" t="str">
            <v>A</v>
          </cell>
          <cell r="C320">
            <v>1</v>
          </cell>
          <cell r="D320">
            <v>301</v>
          </cell>
          <cell r="E320" t="str">
            <v>Edificações no Porto do Itaqui</v>
          </cell>
          <cell r="F320">
            <v>2960859.94</v>
          </cell>
          <cell r="G320">
            <v>0</v>
          </cell>
          <cell r="H320">
            <v>0</v>
          </cell>
          <cell r="I320">
            <v>2960859.94</v>
          </cell>
        </row>
        <row r="321">
          <cell r="A321" t="str">
            <v>1.2.3.01.001.0002</v>
          </cell>
          <cell r="B321" t="str">
            <v>A</v>
          </cell>
          <cell r="C321">
            <v>1</v>
          </cell>
          <cell r="D321">
            <v>302</v>
          </cell>
          <cell r="E321" t="str">
            <v>Paviment. da área do Porto do Itaqui</v>
          </cell>
          <cell r="F321">
            <v>4731961.9000000004</v>
          </cell>
          <cell r="G321">
            <v>0</v>
          </cell>
          <cell r="H321">
            <v>0</v>
          </cell>
          <cell r="I321">
            <v>4731961.9000000004</v>
          </cell>
        </row>
        <row r="322">
          <cell r="A322" t="str">
            <v>1.2.3.01.001.0003</v>
          </cell>
          <cell r="B322" t="str">
            <v>A</v>
          </cell>
          <cell r="C322">
            <v>1</v>
          </cell>
          <cell r="D322">
            <v>303</v>
          </cell>
          <cell r="E322" t="str">
            <v>Paviment. de Aces. Term. de F. Boat</v>
          </cell>
          <cell r="F322">
            <v>216735.99</v>
          </cell>
          <cell r="G322">
            <v>0</v>
          </cell>
          <cell r="H322">
            <v>0</v>
          </cell>
          <cell r="I322">
            <v>216735.99</v>
          </cell>
        </row>
        <row r="323">
          <cell r="A323" t="str">
            <v>1.2.3.01.001.0004</v>
          </cell>
          <cell r="B323" t="str">
            <v>A</v>
          </cell>
          <cell r="C323">
            <v>1</v>
          </cell>
          <cell r="D323">
            <v>304</v>
          </cell>
          <cell r="E323" t="str">
            <v>Sede</v>
          </cell>
          <cell r="F323">
            <v>3444919.91</v>
          </cell>
          <cell r="G323">
            <v>0</v>
          </cell>
          <cell r="H323">
            <v>0</v>
          </cell>
          <cell r="I323">
            <v>3444919.91</v>
          </cell>
        </row>
        <row r="324">
          <cell r="A324" t="str">
            <v>1.2.3.01.001.0005</v>
          </cell>
          <cell r="B324" t="str">
            <v>A</v>
          </cell>
          <cell r="C324">
            <v>1</v>
          </cell>
          <cell r="D324">
            <v>305</v>
          </cell>
          <cell r="E324" t="str">
            <v>Edificações e Instal. na Ponta da Esp.</v>
          </cell>
          <cell r="F324">
            <v>266453.75</v>
          </cell>
          <cell r="G324">
            <v>0</v>
          </cell>
          <cell r="H324">
            <v>0</v>
          </cell>
          <cell r="I324">
            <v>266453.75</v>
          </cell>
        </row>
        <row r="325">
          <cell r="A325" t="str">
            <v>1.2.3.01.001.0006</v>
          </cell>
          <cell r="B325" t="str">
            <v>A</v>
          </cell>
          <cell r="C325">
            <v>1</v>
          </cell>
          <cell r="D325">
            <v>306</v>
          </cell>
          <cell r="E325" t="str">
            <v>Edificações e Instalações no Cujupe</v>
          </cell>
          <cell r="F325">
            <v>843156.51</v>
          </cell>
          <cell r="G325">
            <v>0</v>
          </cell>
          <cell r="H325">
            <v>0</v>
          </cell>
          <cell r="I325">
            <v>843156.51</v>
          </cell>
        </row>
        <row r="326">
          <cell r="A326" t="str">
            <v>1.2.3.01.001.0007</v>
          </cell>
          <cell r="B326" t="str">
            <v>A</v>
          </cell>
          <cell r="C326">
            <v>1</v>
          </cell>
          <cell r="D326">
            <v>307</v>
          </cell>
          <cell r="E326" t="str">
            <v>Nova Portaria</v>
          </cell>
          <cell r="F326">
            <v>2272787.4700000002</v>
          </cell>
          <cell r="G326">
            <v>0</v>
          </cell>
          <cell r="H326">
            <v>0</v>
          </cell>
          <cell r="I326">
            <v>2272787.4700000002</v>
          </cell>
        </row>
        <row r="327">
          <cell r="A327" t="str">
            <v>1.2.3.01.001.0008</v>
          </cell>
          <cell r="B327" t="str">
            <v>A</v>
          </cell>
          <cell r="C327">
            <v>1</v>
          </cell>
          <cell r="D327">
            <v>308</v>
          </cell>
          <cell r="E327" t="str">
            <v>Terminal Turístico</v>
          </cell>
          <cell r="F327">
            <v>790577.82</v>
          </cell>
          <cell r="G327">
            <v>0</v>
          </cell>
          <cell r="H327">
            <v>0</v>
          </cell>
          <cell r="I327">
            <v>790577.82</v>
          </cell>
        </row>
        <row r="328">
          <cell r="A328" t="str">
            <v>1.2.3.01.001.0009</v>
          </cell>
          <cell r="B328" t="str">
            <v>A</v>
          </cell>
          <cell r="C328">
            <v>1</v>
          </cell>
          <cell r="D328">
            <v>309</v>
          </cell>
          <cell r="E328" t="str">
            <v>Pátio de Acesso ao Posto da GERE</v>
          </cell>
          <cell r="F328">
            <v>356874.69</v>
          </cell>
          <cell r="G328">
            <v>0</v>
          </cell>
          <cell r="H328">
            <v>0</v>
          </cell>
          <cell r="I328">
            <v>356874.69</v>
          </cell>
        </row>
        <row r="329">
          <cell r="A329" t="str">
            <v>1.2.3.01.001.0010</v>
          </cell>
          <cell r="B329" t="str">
            <v>A</v>
          </cell>
          <cell r="C329">
            <v>1</v>
          </cell>
          <cell r="D329">
            <v>310</v>
          </cell>
          <cell r="E329" t="str">
            <v>Estacionamento da Sede</v>
          </cell>
          <cell r="F329">
            <v>164961.95000000001</v>
          </cell>
          <cell r="G329">
            <v>0</v>
          </cell>
          <cell r="H329">
            <v>0</v>
          </cell>
          <cell r="I329">
            <v>164961.95000000001</v>
          </cell>
        </row>
        <row r="330">
          <cell r="A330" t="str">
            <v>1.2.3.01.001.0011</v>
          </cell>
          <cell r="B330" t="str">
            <v>A</v>
          </cell>
          <cell r="C330">
            <v>1</v>
          </cell>
          <cell r="D330">
            <v>311</v>
          </cell>
          <cell r="E330" t="str">
            <v>Estação de Trat. de Água e Esgoto</v>
          </cell>
          <cell r="F330">
            <v>184736.42</v>
          </cell>
          <cell r="G330">
            <v>0</v>
          </cell>
          <cell r="H330">
            <v>0</v>
          </cell>
          <cell r="I330">
            <v>184736.42</v>
          </cell>
        </row>
        <row r="331">
          <cell r="A331" t="str">
            <v>1.2.3.01.001.0012</v>
          </cell>
          <cell r="B331" t="str">
            <v>A</v>
          </cell>
          <cell r="C331">
            <v>1</v>
          </cell>
          <cell r="D331">
            <v>312</v>
          </cell>
          <cell r="E331" t="str">
            <v>Substação Elétrica da Sede</v>
          </cell>
          <cell r="F331">
            <v>44852.480000000003</v>
          </cell>
          <cell r="G331">
            <v>0</v>
          </cell>
          <cell r="H331">
            <v>0</v>
          </cell>
          <cell r="I331">
            <v>44852.480000000003</v>
          </cell>
        </row>
        <row r="332">
          <cell r="A332" t="str">
            <v>1.2.3.01.001.0013</v>
          </cell>
          <cell r="B332" t="str">
            <v>A</v>
          </cell>
          <cell r="C332">
            <v>1</v>
          </cell>
          <cell r="D332">
            <v>313</v>
          </cell>
          <cell r="E332" t="str">
            <v>Ampliação do Pátio 03 de Estoc.</v>
          </cell>
          <cell r="F332">
            <v>760775.74</v>
          </cell>
          <cell r="G332">
            <v>0</v>
          </cell>
          <cell r="H332">
            <v>0</v>
          </cell>
          <cell r="I332">
            <v>760775.74</v>
          </cell>
        </row>
        <row r="333">
          <cell r="A333" t="str">
            <v>1.2.3.01.001.0014</v>
          </cell>
          <cell r="B333" t="str">
            <v>A</v>
          </cell>
          <cell r="C333">
            <v>1</v>
          </cell>
          <cell r="D333">
            <v>314</v>
          </cell>
          <cell r="E333" t="str">
            <v>Pavimentação do Pátio 04</v>
          </cell>
          <cell r="F333">
            <v>312118.07</v>
          </cell>
          <cell r="G333">
            <v>0</v>
          </cell>
          <cell r="H333">
            <v>0</v>
          </cell>
          <cell r="I333">
            <v>312118.07</v>
          </cell>
        </row>
        <row r="334">
          <cell r="A334" t="str">
            <v>1.2.3.01.001.0015</v>
          </cell>
          <cell r="B334" t="str">
            <v>A</v>
          </cell>
          <cell r="C334">
            <v>1</v>
          </cell>
          <cell r="D334">
            <v>315</v>
          </cell>
          <cell r="E334" t="str">
            <v>Ampliação do pátio 01 de Estoc.</v>
          </cell>
          <cell r="F334">
            <v>143769.34</v>
          </cell>
          <cell r="G334">
            <v>0</v>
          </cell>
          <cell r="H334">
            <v>0</v>
          </cell>
          <cell r="I334">
            <v>143769.34</v>
          </cell>
        </row>
        <row r="335">
          <cell r="A335" t="str">
            <v>1.2.3.01.001.0016</v>
          </cell>
          <cell r="B335" t="str">
            <v>A</v>
          </cell>
          <cell r="C335">
            <v>1</v>
          </cell>
          <cell r="D335">
            <v>316</v>
          </cell>
          <cell r="E335" t="str">
            <v>Posto da Polícia Federal e Anvisa</v>
          </cell>
          <cell r="F335">
            <v>148508.54</v>
          </cell>
          <cell r="G335">
            <v>0</v>
          </cell>
          <cell r="H335">
            <v>0</v>
          </cell>
          <cell r="I335">
            <v>148508.54</v>
          </cell>
        </row>
        <row r="336">
          <cell r="A336" t="str">
            <v>1.2.3.01.001.0017</v>
          </cell>
          <cell r="B336" t="str">
            <v>A</v>
          </cell>
          <cell r="C336">
            <v>1</v>
          </cell>
          <cell r="D336">
            <v>317</v>
          </cell>
          <cell r="E336" t="str">
            <v>Pátio de concreto armado área do Porto</v>
          </cell>
          <cell r="F336">
            <v>207683.5</v>
          </cell>
          <cell r="G336">
            <v>0</v>
          </cell>
          <cell r="H336">
            <v>0</v>
          </cell>
          <cell r="I336">
            <v>207683.5</v>
          </cell>
        </row>
        <row r="337">
          <cell r="A337" t="str">
            <v>1.2.3.01.001.0018</v>
          </cell>
          <cell r="B337" t="str">
            <v>A</v>
          </cell>
          <cell r="C337">
            <v>1</v>
          </cell>
          <cell r="D337">
            <v>318</v>
          </cell>
          <cell r="E337" t="str">
            <v>Posto do Ipemar</v>
          </cell>
          <cell r="F337">
            <v>446340.18</v>
          </cell>
          <cell r="G337">
            <v>0</v>
          </cell>
          <cell r="H337">
            <v>0</v>
          </cell>
          <cell r="I337">
            <v>446340.18</v>
          </cell>
        </row>
        <row r="338">
          <cell r="A338" t="str">
            <v>1.2.3.01.001.0019</v>
          </cell>
          <cell r="B338" t="str">
            <v>A</v>
          </cell>
          <cell r="C338">
            <v>1</v>
          </cell>
          <cell r="D338">
            <v>319</v>
          </cell>
          <cell r="E338" t="str">
            <v>Posto VIGIAGRO - Contrapartida</v>
          </cell>
          <cell r="F338">
            <v>49225.3</v>
          </cell>
          <cell r="G338">
            <v>0</v>
          </cell>
          <cell r="H338">
            <v>0</v>
          </cell>
          <cell r="I338">
            <v>49225.3</v>
          </cell>
        </row>
        <row r="339">
          <cell r="A339" t="str">
            <v>1.2.3.01.001.0020</v>
          </cell>
          <cell r="B339" t="str">
            <v>A</v>
          </cell>
          <cell r="C339">
            <v>1</v>
          </cell>
          <cell r="D339">
            <v>320</v>
          </cell>
          <cell r="E339" t="str">
            <v>Posto Corpo de Bombeiros</v>
          </cell>
          <cell r="F339">
            <v>29740</v>
          </cell>
          <cell r="G339">
            <v>0</v>
          </cell>
          <cell r="H339">
            <v>0</v>
          </cell>
          <cell r="I339">
            <v>29740</v>
          </cell>
        </row>
        <row r="340">
          <cell r="A340" t="str">
            <v>1.2.3.01.001.0021</v>
          </cell>
          <cell r="B340" t="str">
            <v>A</v>
          </cell>
          <cell r="C340">
            <v>1</v>
          </cell>
          <cell r="D340">
            <v>321</v>
          </cell>
          <cell r="E340" t="str">
            <v>Oficina EMAP</v>
          </cell>
          <cell r="F340">
            <v>431184.95</v>
          </cell>
          <cell r="G340">
            <v>0</v>
          </cell>
          <cell r="H340">
            <v>0</v>
          </cell>
          <cell r="I340">
            <v>431184.95</v>
          </cell>
        </row>
        <row r="341">
          <cell r="A341" t="str">
            <v>1.2.3.01.001.0022</v>
          </cell>
          <cell r="B341" t="str">
            <v>A</v>
          </cell>
          <cell r="C341">
            <v>1</v>
          </cell>
          <cell r="D341">
            <v>322</v>
          </cell>
          <cell r="E341" t="str">
            <v>Conteiner Posto Polícia Federal</v>
          </cell>
          <cell r="F341">
            <v>139860</v>
          </cell>
          <cell r="G341">
            <v>0</v>
          </cell>
          <cell r="H341">
            <v>0</v>
          </cell>
          <cell r="I341">
            <v>139860</v>
          </cell>
        </row>
        <row r="342">
          <cell r="A342" t="str">
            <v>1.2.3.01.001.0023</v>
          </cell>
          <cell r="B342" t="str">
            <v>A</v>
          </cell>
          <cell r="C342">
            <v>1</v>
          </cell>
          <cell r="D342">
            <v>323</v>
          </cell>
          <cell r="E342" t="str">
            <v>Passarela Terminal Cujupe</v>
          </cell>
          <cell r="F342">
            <v>101292</v>
          </cell>
          <cell r="G342">
            <v>0</v>
          </cell>
          <cell r="H342">
            <v>0</v>
          </cell>
          <cell r="I342">
            <v>101292</v>
          </cell>
        </row>
        <row r="343">
          <cell r="A343" t="str">
            <v>1.2.3.01.001.0024</v>
          </cell>
          <cell r="B343" t="str">
            <v>A</v>
          </cell>
          <cell r="C343">
            <v>1</v>
          </cell>
          <cell r="D343">
            <v>324</v>
          </cell>
          <cell r="E343" t="str">
            <v>Pavimentação da Área A. 01 da EMAP</v>
          </cell>
          <cell r="F343">
            <v>137600</v>
          </cell>
          <cell r="G343">
            <v>0</v>
          </cell>
          <cell r="H343">
            <v>0</v>
          </cell>
          <cell r="I343">
            <v>137600</v>
          </cell>
        </row>
        <row r="344">
          <cell r="A344" t="str">
            <v>1.2.3.01.001.0025</v>
          </cell>
          <cell r="B344" t="str">
            <v>A</v>
          </cell>
          <cell r="C344">
            <v>1</v>
          </cell>
          <cell r="D344">
            <v>325</v>
          </cell>
          <cell r="E344" t="str">
            <v>Subestação C. Bombeiros Estac de Carreta</v>
          </cell>
          <cell r="F344">
            <v>78926.05</v>
          </cell>
          <cell r="G344">
            <v>0</v>
          </cell>
          <cell r="H344">
            <v>0</v>
          </cell>
          <cell r="I344">
            <v>78926.05</v>
          </cell>
        </row>
        <row r="345">
          <cell r="A345" t="str">
            <v>1.2.3.01.001.0026</v>
          </cell>
          <cell r="B345" t="str">
            <v>A</v>
          </cell>
          <cell r="C345">
            <v>1</v>
          </cell>
          <cell r="D345">
            <v>326</v>
          </cell>
          <cell r="E345" t="str">
            <v>Estacionamento de Lanchas</v>
          </cell>
          <cell r="F345">
            <v>136387.59</v>
          </cell>
          <cell r="G345">
            <v>0</v>
          </cell>
          <cell r="H345">
            <v>0</v>
          </cell>
          <cell r="I345">
            <v>136387.59</v>
          </cell>
        </row>
        <row r="346">
          <cell r="A346" t="str">
            <v>1.2.3.01.001.0027</v>
          </cell>
          <cell r="B346" t="str">
            <v>A</v>
          </cell>
          <cell r="C346">
            <v>1</v>
          </cell>
          <cell r="D346">
            <v>327</v>
          </cell>
          <cell r="E346" t="str">
            <v>Pavimentação Acesso aos Berços</v>
          </cell>
          <cell r="F346">
            <v>145054.93</v>
          </cell>
          <cell r="G346">
            <v>0</v>
          </cell>
          <cell r="H346">
            <v>0</v>
          </cell>
          <cell r="I346">
            <v>145054.93</v>
          </cell>
        </row>
        <row r="347">
          <cell r="A347" t="str">
            <v>1.2.3.01.001.0028</v>
          </cell>
          <cell r="B347" t="str">
            <v>A</v>
          </cell>
          <cell r="C347">
            <v>1</v>
          </cell>
          <cell r="D347">
            <v>328</v>
          </cell>
          <cell r="E347" t="str">
            <v>Conteiner Praticagem</v>
          </cell>
          <cell r="F347">
            <v>138325</v>
          </cell>
          <cell r="G347">
            <v>0</v>
          </cell>
          <cell r="H347">
            <v>0</v>
          </cell>
          <cell r="I347">
            <v>138325</v>
          </cell>
        </row>
        <row r="348">
          <cell r="A348" t="str">
            <v>1.2.3.01.001.0029</v>
          </cell>
          <cell r="B348" t="str">
            <v>A</v>
          </cell>
          <cell r="C348">
            <v>1</v>
          </cell>
          <cell r="D348">
            <v>329</v>
          </cell>
          <cell r="E348" t="str">
            <v>Posto Fiscalização Estado Ponta Espera</v>
          </cell>
          <cell r="F348">
            <v>109929.43</v>
          </cell>
          <cell r="G348">
            <v>0</v>
          </cell>
          <cell r="H348">
            <v>0</v>
          </cell>
          <cell r="I348">
            <v>109929.43</v>
          </cell>
        </row>
        <row r="349">
          <cell r="A349" t="str">
            <v>1.2.3.01.001.0030</v>
          </cell>
          <cell r="B349" t="str">
            <v>A</v>
          </cell>
          <cell r="C349">
            <v>1</v>
          </cell>
          <cell r="D349">
            <v>330</v>
          </cell>
          <cell r="E349" t="str">
            <v>Abrigos Ponto de Ônibus - Área Portuária</v>
          </cell>
          <cell r="F349">
            <v>164102.10999999999</v>
          </cell>
          <cell r="G349">
            <v>0</v>
          </cell>
          <cell r="H349">
            <v>0</v>
          </cell>
          <cell r="I349">
            <v>164102.10999999999</v>
          </cell>
        </row>
        <row r="350">
          <cell r="A350" t="str">
            <v>1.2.3.01.001.0031</v>
          </cell>
          <cell r="B350" t="str">
            <v>A</v>
          </cell>
          <cell r="C350">
            <v>1</v>
          </cell>
          <cell r="D350">
            <v>331</v>
          </cell>
          <cell r="E350" t="str">
            <v>Acesso ao Terminal da Petrobras</v>
          </cell>
          <cell r="F350">
            <v>280780.3</v>
          </cell>
          <cell r="G350">
            <v>0</v>
          </cell>
          <cell r="H350">
            <v>0</v>
          </cell>
          <cell r="I350">
            <v>280780.3</v>
          </cell>
        </row>
        <row r="351">
          <cell r="A351" t="str">
            <v>1.2.3.01.001.0032</v>
          </cell>
          <cell r="B351" t="str">
            <v>A</v>
          </cell>
          <cell r="C351">
            <v>1</v>
          </cell>
          <cell r="D351">
            <v>332</v>
          </cell>
          <cell r="E351" t="str">
            <v>Instalações Elétricas no Porto</v>
          </cell>
          <cell r="F351">
            <v>142300</v>
          </cell>
          <cell r="G351">
            <v>0</v>
          </cell>
          <cell r="H351">
            <v>0</v>
          </cell>
          <cell r="I351">
            <v>142300</v>
          </cell>
        </row>
        <row r="352">
          <cell r="A352" t="str">
            <v>1.2.3.01.001.0033</v>
          </cell>
          <cell r="B352" t="str">
            <v>A</v>
          </cell>
          <cell r="C352">
            <v>1</v>
          </cell>
          <cell r="D352">
            <v>333</v>
          </cell>
          <cell r="E352" t="str">
            <v>Depósito de Materiais Ponta da Espera</v>
          </cell>
          <cell r="F352">
            <v>128000</v>
          </cell>
          <cell r="G352">
            <v>0</v>
          </cell>
          <cell r="H352">
            <v>0</v>
          </cell>
          <cell r="I352">
            <v>128000</v>
          </cell>
        </row>
        <row r="353">
          <cell r="A353" t="str">
            <v>1.2.3.01.001.0034</v>
          </cell>
          <cell r="B353" t="str">
            <v>A</v>
          </cell>
          <cell r="C353">
            <v>1</v>
          </cell>
          <cell r="D353">
            <v>334</v>
          </cell>
          <cell r="E353" t="str">
            <v>Torres de Refletores da Área Alfandegada</v>
          </cell>
          <cell r="F353">
            <v>307970.46999999997</v>
          </cell>
          <cell r="G353">
            <v>0</v>
          </cell>
          <cell r="H353">
            <v>0</v>
          </cell>
          <cell r="I353">
            <v>307970.46999999997</v>
          </cell>
        </row>
        <row r="354">
          <cell r="A354" t="str">
            <v>1.2.3.01.001.0035</v>
          </cell>
          <cell r="B354" t="str">
            <v>A</v>
          </cell>
          <cell r="C354">
            <v>1</v>
          </cell>
          <cell r="D354">
            <v>335</v>
          </cell>
          <cell r="E354" t="str">
            <v>Cozinha Industrial da Emap</v>
          </cell>
          <cell r="F354">
            <v>132649.45000000001</v>
          </cell>
          <cell r="G354">
            <v>0</v>
          </cell>
          <cell r="H354">
            <v>0</v>
          </cell>
          <cell r="I354">
            <v>132649.45000000001</v>
          </cell>
        </row>
        <row r="355">
          <cell r="A355" t="str">
            <v>1.2.3.01.001.0036</v>
          </cell>
          <cell r="B355" t="str">
            <v>A</v>
          </cell>
          <cell r="C355">
            <v>1</v>
          </cell>
          <cell r="D355">
            <v>336</v>
          </cell>
          <cell r="E355" t="str">
            <v>Salão de Recepção da Emap</v>
          </cell>
          <cell r="F355">
            <v>151373.47</v>
          </cell>
          <cell r="G355">
            <v>0</v>
          </cell>
          <cell r="H355">
            <v>0</v>
          </cell>
          <cell r="I355">
            <v>151373.47</v>
          </cell>
        </row>
        <row r="356">
          <cell r="A356" t="str">
            <v>1.2.3.01.001.0037</v>
          </cell>
          <cell r="B356" t="str">
            <v>A</v>
          </cell>
          <cell r="C356">
            <v>1</v>
          </cell>
          <cell r="D356">
            <v>337</v>
          </cell>
          <cell r="E356" t="str">
            <v>Área Vivência Posto Sefaz</v>
          </cell>
          <cell r="F356">
            <v>139383.35999999999</v>
          </cell>
          <cell r="G356">
            <v>0</v>
          </cell>
          <cell r="H356">
            <v>0</v>
          </cell>
          <cell r="I356">
            <v>139383.35999999999</v>
          </cell>
        </row>
        <row r="357">
          <cell r="A357" t="str">
            <v>1.2.3.01.001.0038</v>
          </cell>
          <cell r="B357" t="str">
            <v>A</v>
          </cell>
          <cell r="C357">
            <v>1</v>
          </cell>
          <cell r="D357">
            <v>338</v>
          </cell>
          <cell r="E357" t="str">
            <v>Pavimentação Externa do Porto</v>
          </cell>
          <cell r="F357">
            <v>134919.72</v>
          </cell>
          <cell r="G357">
            <v>0</v>
          </cell>
          <cell r="H357">
            <v>0</v>
          </cell>
          <cell r="I357">
            <v>134919.72</v>
          </cell>
        </row>
        <row r="358">
          <cell r="A358" t="str">
            <v>1.2.3.01.001.0040</v>
          </cell>
          <cell r="B358" t="str">
            <v>A</v>
          </cell>
          <cell r="C358">
            <v>1</v>
          </cell>
          <cell r="D358">
            <v>339</v>
          </cell>
          <cell r="E358" t="str">
            <v>Sistema de Combate a Incêndio do Porto</v>
          </cell>
          <cell r="F358">
            <v>270785.17</v>
          </cell>
          <cell r="G358">
            <v>0</v>
          </cell>
          <cell r="H358">
            <v>0</v>
          </cell>
          <cell r="I358">
            <v>270785.17</v>
          </cell>
        </row>
        <row r="359">
          <cell r="A359" t="str">
            <v>1.2.3.01.001.0041</v>
          </cell>
          <cell r="B359" t="str">
            <v>A</v>
          </cell>
          <cell r="C359">
            <v>1</v>
          </cell>
          <cell r="D359">
            <v>340</v>
          </cell>
          <cell r="E359" t="str">
            <v>Instalação p/ Transp. Deriv. de Pétroleo</v>
          </cell>
          <cell r="F359">
            <v>132722</v>
          </cell>
          <cell r="G359">
            <v>0</v>
          </cell>
          <cell r="H359">
            <v>0</v>
          </cell>
          <cell r="I359">
            <v>132722</v>
          </cell>
        </row>
        <row r="360">
          <cell r="A360" t="str">
            <v>1.2.3.01.001.0042</v>
          </cell>
          <cell r="B360" t="str">
            <v>A</v>
          </cell>
          <cell r="C360">
            <v>1</v>
          </cell>
          <cell r="D360">
            <v>341</v>
          </cell>
          <cell r="E360" t="str">
            <v>Praça do Portuário</v>
          </cell>
          <cell r="F360">
            <v>141997.69</v>
          </cell>
          <cell r="G360">
            <v>0</v>
          </cell>
          <cell r="H360">
            <v>0</v>
          </cell>
          <cell r="I360">
            <v>141997.69</v>
          </cell>
        </row>
        <row r="361">
          <cell r="A361" t="str">
            <v>1.2.3.01.001.0043</v>
          </cell>
          <cell r="B361" t="str">
            <v>A</v>
          </cell>
          <cell r="C361">
            <v>1</v>
          </cell>
          <cell r="D361">
            <v>342</v>
          </cell>
          <cell r="E361" t="str">
            <v>Estacionamento para Ônibus</v>
          </cell>
          <cell r="F361">
            <v>43661.38</v>
          </cell>
          <cell r="G361">
            <v>0</v>
          </cell>
          <cell r="H361">
            <v>0</v>
          </cell>
          <cell r="I361">
            <v>43661.38</v>
          </cell>
        </row>
        <row r="362">
          <cell r="A362" t="str">
            <v>1.2.3.01.001.0044</v>
          </cell>
          <cell r="B362" t="str">
            <v>A</v>
          </cell>
          <cell r="C362">
            <v>1</v>
          </cell>
          <cell r="D362">
            <v>343</v>
          </cell>
          <cell r="E362" t="str">
            <v>Passarela Terminal Ponta da Espera</v>
          </cell>
          <cell r="F362">
            <v>134998.29999999999</v>
          </cell>
          <cell r="G362">
            <v>0</v>
          </cell>
          <cell r="H362">
            <v>0</v>
          </cell>
          <cell r="I362">
            <v>134998.29999999999</v>
          </cell>
        </row>
        <row r="363">
          <cell r="A363" t="str">
            <v>1.2.3.01.001.0045</v>
          </cell>
          <cell r="B363" t="str">
            <v>A</v>
          </cell>
          <cell r="C363">
            <v>1</v>
          </cell>
          <cell r="D363">
            <v>344</v>
          </cell>
          <cell r="E363" t="str">
            <v>Sistema de Esgoto Sanitário área A-11</v>
          </cell>
          <cell r="F363">
            <v>84845.98</v>
          </cell>
          <cell r="G363">
            <v>0</v>
          </cell>
          <cell r="H363">
            <v>0</v>
          </cell>
          <cell r="I363">
            <v>84845.98</v>
          </cell>
        </row>
        <row r="364">
          <cell r="A364" t="str">
            <v>1.2.3.01.001.0046</v>
          </cell>
          <cell r="B364" t="str">
            <v>A</v>
          </cell>
          <cell r="C364">
            <v>1</v>
          </cell>
          <cell r="D364">
            <v>345</v>
          </cell>
          <cell r="E364" t="str">
            <v>Urbanização Centro de Negócios</v>
          </cell>
          <cell r="F364">
            <v>143209.35</v>
          </cell>
          <cell r="G364">
            <v>0</v>
          </cell>
          <cell r="H364">
            <v>0</v>
          </cell>
          <cell r="I364">
            <v>143209.35</v>
          </cell>
        </row>
        <row r="365">
          <cell r="A365" t="str">
            <v>1.2.3.01.001.0047</v>
          </cell>
          <cell r="B365" t="str">
            <v>A</v>
          </cell>
          <cell r="C365">
            <v>1</v>
          </cell>
          <cell r="D365">
            <v>346</v>
          </cell>
          <cell r="E365" t="str">
            <v>Sist. de Abastec. d'agua Ponta da Espera</v>
          </cell>
          <cell r="F365">
            <v>138437.65</v>
          </cell>
          <cell r="G365">
            <v>0</v>
          </cell>
          <cell r="H365">
            <v>0</v>
          </cell>
          <cell r="I365">
            <v>138437.65</v>
          </cell>
        </row>
        <row r="366">
          <cell r="A366" t="str">
            <v>1.2.3.01.001.0048</v>
          </cell>
          <cell r="B366" t="str">
            <v>A</v>
          </cell>
          <cell r="C366">
            <v>1</v>
          </cell>
          <cell r="D366">
            <v>347</v>
          </cell>
          <cell r="E366" t="str">
            <v>Instalações Rede de Dados Vigiagro</v>
          </cell>
          <cell r="F366">
            <v>133495.20000000001</v>
          </cell>
          <cell r="G366">
            <v>0</v>
          </cell>
          <cell r="H366">
            <v>0</v>
          </cell>
          <cell r="I366">
            <v>133495.20000000001</v>
          </cell>
        </row>
        <row r="367">
          <cell r="A367" t="str">
            <v>1.2.3.01.001.0049</v>
          </cell>
          <cell r="B367" t="str">
            <v>A</v>
          </cell>
          <cell r="C367">
            <v>1</v>
          </cell>
          <cell r="D367">
            <v>348</v>
          </cell>
          <cell r="E367" t="str">
            <v>Muros de Contenção Ponta da Espera</v>
          </cell>
          <cell r="F367">
            <v>67979.61</v>
          </cell>
          <cell r="G367">
            <v>0</v>
          </cell>
          <cell r="H367">
            <v>0</v>
          </cell>
          <cell r="I367">
            <v>67979.61</v>
          </cell>
        </row>
        <row r="368">
          <cell r="A368" t="str">
            <v>1.2.3.01.001.0050</v>
          </cell>
          <cell r="B368" t="str">
            <v>A</v>
          </cell>
          <cell r="C368">
            <v>1</v>
          </cell>
          <cell r="D368">
            <v>349</v>
          </cell>
          <cell r="E368" t="str">
            <v>Muro Guarda de Sucatas</v>
          </cell>
          <cell r="F368">
            <v>134563.98000000001</v>
          </cell>
          <cell r="G368">
            <v>0</v>
          </cell>
          <cell r="H368">
            <v>0</v>
          </cell>
          <cell r="I368">
            <v>134563.98000000001</v>
          </cell>
        </row>
        <row r="369">
          <cell r="A369" t="str">
            <v>1.2.3.01.001.0051</v>
          </cell>
          <cell r="B369" t="str">
            <v>A</v>
          </cell>
          <cell r="C369">
            <v>1</v>
          </cell>
          <cell r="D369">
            <v>350</v>
          </cell>
          <cell r="E369" t="str">
            <v>Estacionamento de Carretas</v>
          </cell>
          <cell r="F369">
            <v>3292602.66</v>
          </cell>
          <cell r="G369">
            <v>0</v>
          </cell>
          <cell r="H369">
            <v>0</v>
          </cell>
          <cell r="I369">
            <v>3292602.66</v>
          </cell>
        </row>
        <row r="370">
          <cell r="A370" t="str">
            <v>1.2.3.01.001.0052</v>
          </cell>
          <cell r="B370" t="str">
            <v>A</v>
          </cell>
          <cell r="C370">
            <v>1</v>
          </cell>
          <cell r="D370">
            <v>351</v>
          </cell>
          <cell r="E370" t="str">
            <v>Prédio OGMO</v>
          </cell>
          <cell r="F370">
            <v>491664.97</v>
          </cell>
          <cell r="G370">
            <v>0</v>
          </cell>
          <cell r="H370">
            <v>0</v>
          </cell>
          <cell r="I370">
            <v>491664.97</v>
          </cell>
        </row>
        <row r="371">
          <cell r="A371" t="str">
            <v>1.2.3.01.001.0053</v>
          </cell>
          <cell r="B371" t="str">
            <v>A</v>
          </cell>
          <cell r="C371">
            <v>1</v>
          </cell>
          <cell r="D371">
            <v>352</v>
          </cell>
          <cell r="E371" t="str">
            <v>Prédio Centro de Negócios - Contrapart</v>
          </cell>
          <cell r="F371">
            <v>609334.03</v>
          </cell>
          <cell r="G371">
            <v>0</v>
          </cell>
          <cell r="H371">
            <v>0</v>
          </cell>
          <cell r="I371">
            <v>609334.03</v>
          </cell>
        </row>
        <row r="372">
          <cell r="A372" t="str">
            <v>1.2.3.01.001.0054</v>
          </cell>
          <cell r="B372" t="str">
            <v>A</v>
          </cell>
          <cell r="C372">
            <v>1</v>
          </cell>
          <cell r="D372">
            <v>353</v>
          </cell>
          <cell r="E372" t="str">
            <v>Prédio de Operações</v>
          </cell>
          <cell r="F372">
            <v>967638.44</v>
          </cell>
          <cell r="G372">
            <v>0</v>
          </cell>
          <cell r="H372">
            <v>0</v>
          </cell>
          <cell r="I372">
            <v>967638.44</v>
          </cell>
        </row>
        <row r="373">
          <cell r="A373" t="str">
            <v>1.2.3.01.001.0055</v>
          </cell>
          <cell r="B373" t="str">
            <v>A</v>
          </cell>
          <cell r="C373">
            <v>1</v>
          </cell>
          <cell r="D373">
            <v>354</v>
          </cell>
          <cell r="E373" t="str">
            <v>Recuperação da Plat. da Ext. Cais Norte</v>
          </cell>
          <cell r="F373">
            <v>106700</v>
          </cell>
          <cell r="G373">
            <v>0</v>
          </cell>
          <cell r="H373">
            <v>0</v>
          </cell>
          <cell r="I373">
            <v>106700</v>
          </cell>
        </row>
        <row r="374">
          <cell r="A374" t="str">
            <v>1.2.3.01.001.0056</v>
          </cell>
          <cell r="B374" t="str">
            <v>A</v>
          </cell>
          <cell r="C374">
            <v>1</v>
          </cell>
          <cell r="D374">
            <v>355</v>
          </cell>
          <cell r="E374" t="str">
            <v>Terminal de Passageiros Ponta da Espera</v>
          </cell>
          <cell r="F374">
            <v>266894.42</v>
          </cell>
          <cell r="G374">
            <v>0</v>
          </cell>
          <cell r="H374">
            <v>0</v>
          </cell>
          <cell r="I374">
            <v>266894.42</v>
          </cell>
        </row>
        <row r="375">
          <cell r="A375" t="str">
            <v>1.2.3.01.001.0057</v>
          </cell>
          <cell r="B375" t="str">
            <v>A</v>
          </cell>
          <cell r="C375">
            <v>1</v>
          </cell>
          <cell r="D375">
            <v>356</v>
          </cell>
          <cell r="E375" t="str">
            <v>Novo Terminal Ferry-Boat Ponta da Espera</v>
          </cell>
          <cell r="F375">
            <v>151649.4</v>
          </cell>
          <cell r="G375">
            <v>0</v>
          </cell>
          <cell r="H375">
            <v>0</v>
          </cell>
          <cell r="I375">
            <v>151649.4</v>
          </cell>
        </row>
        <row r="376">
          <cell r="A376" t="str">
            <v>1.2.3.01.001.0058</v>
          </cell>
          <cell r="B376" t="str">
            <v>A</v>
          </cell>
          <cell r="C376">
            <v>1</v>
          </cell>
          <cell r="D376">
            <v>357</v>
          </cell>
          <cell r="E376" t="str">
            <v>Muro da Área Alfandegada</v>
          </cell>
          <cell r="F376">
            <v>46527.28</v>
          </cell>
          <cell r="G376">
            <v>0</v>
          </cell>
          <cell r="H376">
            <v>0</v>
          </cell>
          <cell r="I376">
            <v>46527.28</v>
          </cell>
        </row>
        <row r="377">
          <cell r="A377" t="str">
            <v>1.2.3.01.001.0059</v>
          </cell>
          <cell r="B377" t="str">
            <v>A</v>
          </cell>
          <cell r="C377">
            <v>1</v>
          </cell>
          <cell r="D377">
            <v>358</v>
          </cell>
          <cell r="E377" t="str">
            <v>Galpão do Mercado do Cujupe</v>
          </cell>
          <cell r="F377">
            <v>29956.69</v>
          </cell>
          <cell r="G377">
            <v>0</v>
          </cell>
          <cell r="H377">
            <v>0</v>
          </cell>
          <cell r="I377">
            <v>29956.69</v>
          </cell>
        </row>
        <row r="378">
          <cell r="A378" t="str">
            <v>1.2.3.01.001.0060</v>
          </cell>
          <cell r="B378" t="str">
            <v>A</v>
          </cell>
          <cell r="C378">
            <v>1</v>
          </cell>
          <cell r="D378">
            <v>359</v>
          </cell>
          <cell r="E378" t="str">
            <v>Guarita de Acesso ao Porto</v>
          </cell>
          <cell r="F378">
            <v>130675.79</v>
          </cell>
          <cell r="G378">
            <v>0</v>
          </cell>
          <cell r="H378">
            <v>0</v>
          </cell>
          <cell r="I378">
            <v>130675.79</v>
          </cell>
        </row>
        <row r="379">
          <cell r="A379" t="str">
            <v>1.2.3.01.001.0061</v>
          </cell>
          <cell r="B379" t="str">
            <v>A</v>
          </cell>
          <cell r="C379">
            <v>1</v>
          </cell>
          <cell r="D379">
            <v>1368</v>
          </cell>
          <cell r="E379" t="str">
            <v>Pátio Retroárea Berço 103</v>
          </cell>
          <cell r="F379">
            <v>1378392.17</v>
          </cell>
          <cell r="G379">
            <v>0</v>
          </cell>
          <cell r="H379">
            <v>0</v>
          </cell>
          <cell r="I379">
            <v>1378392.17</v>
          </cell>
        </row>
        <row r="380">
          <cell r="A380" t="str">
            <v>1.2.3.01.001.0062</v>
          </cell>
          <cell r="B380" t="str">
            <v>A</v>
          </cell>
          <cell r="C380">
            <v>1</v>
          </cell>
          <cell r="D380">
            <v>3919</v>
          </cell>
          <cell r="E380" t="str">
            <v>Recuperação do Berço 101</v>
          </cell>
          <cell r="F380">
            <v>43321434.770000003</v>
          </cell>
          <cell r="G380">
            <v>0</v>
          </cell>
          <cell r="H380">
            <v>0</v>
          </cell>
          <cell r="I380">
            <v>43321434.770000003</v>
          </cell>
        </row>
        <row r="381">
          <cell r="A381" t="str">
            <v>1.2.3.01.001.0063</v>
          </cell>
          <cell r="B381" t="str">
            <v>A</v>
          </cell>
          <cell r="C381">
            <v>1</v>
          </cell>
          <cell r="D381">
            <v>3920</v>
          </cell>
          <cell r="E381" t="str">
            <v>Recuperação do Berço 102</v>
          </cell>
          <cell r="F381">
            <v>37658873.329999998</v>
          </cell>
          <cell r="G381">
            <v>0</v>
          </cell>
          <cell r="H381">
            <v>0</v>
          </cell>
          <cell r="I381">
            <v>37658873.329999998</v>
          </cell>
        </row>
        <row r="382">
          <cell r="A382" t="str">
            <v>1.2.3.01.001.0064</v>
          </cell>
          <cell r="B382" t="str">
            <v>A</v>
          </cell>
          <cell r="C382">
            <v>1</v>
          </cell>
          <cell r="D382">
            <v>3921</v>
          </cell>
          <cell r="E382" t="str">
            <v>Retroárea do Berço 101</v>
          </cell>
          <cell r="F382">
            <v>7321697.6399999997</v>
          </cell>
          <cell r="G382">
            <v>0</v>
          </cell>
          <cell r="H382">
            <v>0</v>
          </cell>
          <cell r="I382">
            <v>7321697.6399999997</v>
          </cell>
        </row>
        <row r="383">
          <cell r="A383" t="str">
            <v>1.2.3.01.001.0065</v>
          </cell>
          <cell r="B383" t="str">
            <v>A</v>
          </cell>
          <cell r="C383">
            <v>1</v>
          </cell>
          <cell r="D383">
            <v>4013</v>
          </cell>
          <cell r="E383" t="str">
            <v>Berço 100 e Alargamento do Cais Sul</v>
          </cell>
          <cell r="F383">
            <v>183745847.15000001</v>
          </cell>
          <cell r="G383">
            <v>0</v>
          </cell>
          <cell r="H383">
            <v>0</v>
          </cell>
          <cell r="I383">
            <v>183745847.15000001</v>
          </cell>
        </row>
        <row r="384">
          <cell r="A384" t="str">
            <v>1.2.3.01.001.0066</v>
          </cell>
          <cell r="B384" t="str">
            <v>A</v>
          </cell>
          <cell r="C384">
            <v>1</v>
          </cell>
          <cell r="D384">
            <v>4014</v>
          </cell>
          <cell r="E384" t="str">
            <v>Defensa Metálica Rodoviária</v>
          </cell>
          <cell r="F384">
            <v>315989.92</v>
          </cell>
          <cell r="G384">
            <v>0</v>
          </cell>
          <cell r="H384">
            <v>0</v>
          </cell>
          <cell r="I384">
            <v>315989.92</v>
          </cell>
        </row>
        <row r="385">
          <cell r="A385" t="str">
            <v>1.2.3.01.001.0067</v>
          </cell>
          <cell r="B385" t="str">
            <v>A</v>
          </cell>
          <cell r="C385">
            <v>1</v>
          </cell>
          <cell r="D385">
            <v>4145</v>
          </cell>
          <cell r="E385" t="str">
            <v>Unid. Segurança Pública e Pátio P Espera</v>
          </cell>
          <cell r="F385">
            <v>0</v>
          </cell>
          <cell r="G385">
            <v>1415408.11</v>
          </cell>
          <cell r="H385">
            <v>0</v>
          </cell>
          <cell r="I385">
            <v>1415408.11</v>
          </cell>
        </row>
        <row r="386">
          <cell r="A386" t="str">
            <v>1.2.3.01.001.0068</v>
          </cell>
          <cell r="B386" t="str">
            <v>A</v>
          </cell>
          <cell r="C386">
            <v>1</v>
          </cell>
          <cell r="D386">
            <v>4146</v>
          </cell>
          <cell r="E386" t="str">
            <v>Estrut Metálica Receita Estadual P Esper</v>
          </cell>
          <cell r="F386">
            <v>0</v>
          </cell>
          <cell r="G386">
            <v>50385.67</v>
          </cell>
          <cell r="H386">
            <v>0</v>
          </cell>
          <cell r="I386">
            <v>50385.67</v>
          </cell>
        </row>
        <row r="387">
          <cell r="A387" t="str">
            <v>1.2.3.01.001.0069</v>
          </cell>
          <cell r="B387" t="str">
            <v>A</v>
          </cell>
          <cell r="C387">
            <v>1</v>
          </cell>
          <cell r="D387">
            <v>4161</v>
          </cell>
          <cell r="E387" t="str">
            <v>Sala de Armamento</v>
          </cell>
          <cell r="F387">
            <v>0</v>
          </cell>
          <cell r="G387">
            <v>56565.95</v>
          </cell>
          <cell r="H387">
            <v>0</v>
          </cell>
          <cell r="I387">
            <v>56565.95</v>
          </cell>
        </row>
        <row r="388">
          <cell r="A388" t="str">
            <v>1.2.3.01.001.0070</v>
          </cell>
          <cell r="B388" t="str">
            <v>A</v>
          </cell>
          <cell r="C388">
            <v>1</v>
          </cell>
          <cell r="D388">
            <v>4162</v>
          </cell>
          <cell r="E388" t="str">
            <v>Cerca em Mourão de Concreto na Poligonal</v>
          </cell>
          <cell r="F388">
            <v>0</v>
          </cell>
          <cell r="G388">
            <v>155999.99</v>
          </cell>
          <cell r="H388">
            <v>0</v>
          </cell>
          <cell r="I388">
            <v>155999.99</v>
          </cell>
        </row>
        <row r="389">
          <cell r="A389" t="str">
            <v>1.2.3.01.002</v>
          </cell>
          <cell r="B389" t="str">
            <v>S</v>
          </cell>
          <cell r="C389">
            <v>1</v>
          </cell>
          <cell r="D389">
            <v>3831</v>
          </cell>
          <cell r="E389" t="str">
            <v>Terrenos</v>
          </cell>
          <cell r="F389">
            <v>296191625.74000001</v>
          </cell>
          <cell r="G389">
            <v>0</v>
          </cell>
          <cell r="H389">
            <v>1100664.43</v>
          </cell>
          <cell r="I389">
            <v>295090961.31</v>
          </cell>
        </row>
        <row r="390">
          <cell r="A390" t="str">
            <v>1.2.3.01.002.0001</v>
          </cell>
          <cell r="B390" t="str">
            <v>A</v>
          </cell>
          <cell r="C390">
            <v>1</v>
          </cell>
          <cell r="D390">
            <v>3832</v>
          </cell>
          <cell r="E390" t="str">
            <v>Gleba Tibiri-Pedrinhas Módulo "B"</v>
          </cell>
          <cell r="F390">
            <v>69556457.549999997</v>
          </cell>
          <cell r="G390">
            <v>0</v>
          </cell>
          <cell r="H390">
            <v>1100664.43</v>
          </cell>
          <cell r="I390">
            <v>68455793.120000005</v>
          </cell>
        </row>
        <row r="391">
          <cell r="A391" t="str">
            <v>1.2.3.01.002.0002</v>
          </cell>
          <cell r="B391" t="str">
            <v>A</v>
          </cell>
          <cell r="C391">
            <v>1</v>
          </cell>
          <cell r="D391">
            <v>3833</v>
          </cell>
          <cell r="E391" t="str">
            <v>Gleba "H2" do Distrito Industrial</v>
          </cell>
          <cell r="F391">
            <v>207568316.87</v>
          </cell>
          <cell r="G391">
            <v>0</v>
          </cell>
          <cell r="H391">
            <v>0</v>
          </cell>
          <cell r="I391">
            <v>207568316.87</v>
          </cell>
        </row>
        <row r="392">
          <cell r="A392" t="str">
            <v>1.2.3.01.002.0003</v>
          </cell>
          <cell r="B392" t="str">
            <v>A</v>
          </cell>
          <cell r="C392">
            <v>1</v>
          </cell>
          <cell r="D392">
            <v>3995</v>
          </cell>
          <cell r="E392" t="str">
            <v>Terreno Comp Ind Portuário Mat. 78958</v>
          </cell>
          <cell r="F392">
            <v>19066851.32</v>
          </cell>
          <cell r="G392">
            <v>0</v>
          </cell>
          <cell r="H392">
            <v>0</v>
          </cell>
          <cell r="I392">
            <v>19066851.32</v>
          </cell>
        </row>
        <row r="393">
          <cell r="A393" t="str">
            <v>1.2.3.02</v>
          </cell>
          <cell r="B393" t="str">
            <v>S</v>
          </cell>
          <cell r="C393">
            <v>1</v>
          </cell>
          <cell r="D393">
            <v>360</v>
          </cell>
          <cell r="E393" t="str">
            <v>Bens Móveis</v>
          </cell>
          <cell r="F393">
            <v>30695938.969999999</v>
          </cell>
          <cell r="G393">
            <v>3469046.56</v>
          </cell>
          <cell r="H393">
            <v>71899.5</v>
          </cell>
          <cell r="I393">
            <v>34093086.030000001</v>
          </cell>
        </row>
        <row r="394">
          <cell r="A394" t="str">
            <v>1.2.3.02.001</v>
          </cell>
          <cell r="B394" t="str">
            <v>A</v>
          </cell>
          <cell r="C394">
            <v>1</v>
          </cell>
          <cell r="D394">
            <v>361</v>
          </cell>
          <cell r="E394" t="str">
            <v>Móveis e Utensílios</v>
          </cell>
          <cell r="F394">
            <v>3365061.11</v>
          </cell>
          <cell r="G394">
            <v>105516</v>
          </cell>
          <cell r="H394">
            <v>0</v>
          </cell>
          <cell r="I394">
            <v>3470577.11</v>
          </cell>
        </row>
        <row r="395">
          <cell r="A395" t="str">
            <v>1.2.3.02.002</v>
          </cell>
          <cell r="B395" t="str">
            <v>A</v>
          </cell>
          <cell r="C395">
            <v>1</v>
          </cell>
          <cell r="D395">
            <v>362</v>
          </cell>
          <cell r="E395" t="str">
            <v>Equipamentos de Informática</v>
          </cell>
          <cell r="F395">
            <v>5777094.7800000003</v>
          </cell>
          <cell r="G395">
            <v>525713.94999999995</v>
          </cell>
          <cell r="H395">
            <v>0</v>
          </cell>
          <cell r="I395">
            <v>6302808.7300000004</v>
          </cell>
        </row>
        <row r="396">
          <cell r="A396" t="str">
            <v>1.2.3.02.003</v>
          </cell>
          <cell r="B396" t="str">
            <v>A</v>
          </cell>
          <cell r="C396">
            <v>1</v>
          </cell>
          <cell r="D396">
            <v>363</v>
          </cell>
          <cell r="E396" t="str">
            <v>Máquinas e Equipamentos</v>
          </cell>
          <cell r="F396">
            <v>16470474.380000001</v>
          </cell>
          <cell r="G396">
            <v>252816.69</v>
          </cell>
          <cell r="H396">
            <v>0</v>
          </cell>
          <cell r="I396">
            <v>16723291.07</v>
          </cell>
        </row>
        <row r="397">
          <cell r="A397" t="str">
            <v>1.2.3.02.004</v>
          </cell>
          <cell r="B397" t="str">
            <v>A</v>
          </cell>
          <cell r="C397">
            <v>1</v>
          </cell>
          <cell r="D397">
            <v>364</v>
          </cell>
          <cell r="E397" t="str">
            <v>Veículos</v>
          </cell>
          <cell r="F397">
            <v>640048.76</v>
          </cell>
          <cell r="G397">
            <v>0</v>
          </cell>
          <cell r="H397">
            <v>71899.5</v>
          </cell>
          <cell r="I397">
            <v>568149.26</v>
          </cell>
        </row>
        <row r="398">
          <cell r="A398" t="str">
            <v>1.2.3.02.005</v>
          </cell>
          <cell r="B398" t="str">
            <v>A</v>
          </cell>
          <cell r="C398">
            <v>1</v>
          </cell>
          <cell r="D398">
            <v>365</v>
          </cell>
          <cell r="E398" t="str">
            <v>Aparel, Máq e Equip. DNIT Contrapartida</v>
          </cell>
          <cell r="F398">
            <v>309659.94</v>
          </cell>
          <cell r="G398">
            <v>0</v>
          </cell>
          <cell r="H398">
            <v>0</v>
          </cell>
          <cell r="I398">
            <v>309659.94</v>
          </cell>
        </row>
        <row r="399">
          <cell r="A399" t="str">
            <v>1.2.3.02.006</v>
          </cell>
          <cell r="B399" t="str">
            <v>A</v>
          </cell>
          <cell r="C399">
            <v>1</v>
          </cell>
          <cell r="D399">
            <v>1141</v>
          </cell>
          <cell r="E399" t="str">
            <v>Defensas Marítimas e Cabeços</v>
          </cell>
          <cell r="F399">
            <v>4133600</v>
          </cell>
          <cell r="G399">
            <v>2584999.92</v>
          </cell>
          <cell r="H399">
            <v>0</v>
          </cell>
          <cell r="I399">
            <v>6718599.9199999999</v>
          </cell>
        </row>
        <row r="400">
          <cell r="A400" t="str">
            <v>1.2.3.03</v>
          </cell>
          <cell r="B400" t="str">
            <v>S</v>
          </cell>
          <cell r="C400">
            <v>1</v>
          </cell>
          <cell r="D400">
            <v>366</v>
          </cell>
          <cell r="E400" t="str">
            <v>Depreciação Acumulada</v>
          </cell>
          <cell r="F400">
            <v>38045743.079999998</v>
          </cell>
          <cell r="G400">
            <v>57802.63</v>
          </cell>
          <cell r="H400">
            <v>15021443.24</v>
          </cell>
          <cell r="I400">
            <v>-53009383.689999998</v>
          </cell>
        </row>
        <row r="401">
          <cell r="A401" t="str">
            <v>1.2.3.03.001</v>
          </cell>
          <cell r="B401" t="str">
            <v>A</v>
          </cell>
          <cell r="C401">
            <v>1</v>
          </cell>
          <cell r="D401">
            <v>367</v>
          </cell>
          <cell r="E401" t="str">
            <v>(-) Deprec. acumul. - Benfeitorias</v>
          </cell>
          <cell r="F401">
            <v>18594474.649999999</v>
          </cell>
          <cell r="G401">
            <v>0</v>
          </cell>
          <cell r="H401">
            <v>12114062.619999999</v>
          </cell>
          <cell r="I401">
            <v>-30708537.27</v>
          </cell>
        </row>
        <row r="402">
          <cell r="A402" t="str">
            <v>1.2.3.03.002</v>
          </cell>
          <cell r="B402" t="str">
            <v>A</v>
          </cell>
          <cell r="C402">
            <v>1</v>
          </cell>
          <cell r="D402">
            <v>368</v>
          </cell>
          <cell r="E402" t="str">
            <v>(-) Deprec. acumul. - Móveis e Utens.</v>
          </cell>
          <cell r="F402">
            <v>2192415.36</v>
          </cell>
          <cell r="G402">
            <v>0</v>
          </cell>
          <cell r="H402">
            <v>243285.99</v>
          </cell>
          <cell r="I402">
            <v>-2435701.35</v>
          </cell>
        </row>
        <row r="403">
          <cell r="A403" t="str">
            <v>1.2.3.03.003</v>
          </cell>
          <cell r="B403" t="str">
            <v>A</v>
          </cell>
          <cell r="C403">
            <v>1</v>
          </cell>
          <cell r="D403">
            <v>369</v>
          </cell>
          <cell r="E403" t="str">
            <v>(-) Deprec. acumul. - Equip. de Informát</v>
          </cell>
          <cell r="F403">
            <v>4426978.3</v>
          </cell>
          <cell r="G403">
            <v>0</v>
          </cell>
          <cell r="H403">
            <v>598974.05000000005</v>
          </cell>
          <cell r="I403">
            <v>-5025952.3499999996</v>
          </cell>
        </row>
        <row r="404">
          <cell r="A404" t="str">
            <v>1.2.3.03.004</v>
          </cell>
          <cell r="B404" t="str">
            <v>A</v>
          </cell>
          <cell r="C404">
            <v>1</v>
          </cell>
          <cell r="D404">
            <v>370</v>
          </cell>
          <cell r="E404" t="str">
            <v>(-) Deprec. acumul. - Máq. e Equip.</v>
          </cell>
          <cell r="F404">
            <v>8391871.5299999993</v>
          </cell>
          <cell r="G404">
            <v>43.13</v>
          </cell>
          <cell r="H404">
            <v>1512197.66</v>
          </cell>
          <cell r="I404">
            <v>-9904026.0600000005</v>
          </cell>
        </row>
        <row r="405">
          <cell r="A405" t="str">
            <v>1.2.3.03.005</v>
          </cell>
          <cell r="B405" t="str">
            <v>A</v>
          </cell>
          <cell r="C405">
            <v>1</v>
          </cell>
          <cell r="D405">
            <v>371</v>
          </cell>
          <cell r="E405" t="str">
            <v>(-) Deprec. acumul. - Veículos</v>
          </cell>
          <cell r="F405">
            <v>495124.35</v>
          </cell>
          <cell r="G405">
            <v>57759.5</v>
          </cell>
          <cell r="H405">
            <v>87419.96</v>
          </cell>
          <cell r="I405">
            <v>-524784.81000000006</v>
          </cell>
        </row>
        <row r="406">
          <cell r="A406" t="str">
            <v>1.2.3.03.006</v>
          </cell>
          <cell r="B406" t="str">
            <v>A</v>
          </cell>
          <cell r="C406">
            <v>1</v>
          </cell>
          <cell r="D406">
            <v>372</v>
          </cell>
          <cell r="E406" t="str">
            <v>(-) Deprec. acumul. - Ap,Máq Equip.DNIT</v>
          </cell>
          <cell r="F406">
            <v>309659.94</v>
          </cell>
          <cell r="G406">
            <v>0</v>
          </cell>
          <cell r="H406">
            <v>0</v>
          </cell>
          <cell r="I406">
            <v>-309659.94</v>
          </cell>
        </row>
        <row r="407">
          <cell r="A407" t="str">
            <v>1.2.3.03.007</v>
          </cell>
          <cell r="B407" t="str">
            <v>A</v>
          </cell>
          <cell r="C407">
            <v>1</v>
          </cell>
          <cell r="D407">
            <v>1166</v>
          </cell>
          <cell r="E407" t="str">
            <v>(-) Deprec. acumul. - Defensas e Cabeços</v>
          </cell>
          <cell r="F407">
            <v>3635218.95</v>
          </cell>
          <cell r="G407">
            <v>0</v>
          </cell>
          <cell r="H407">
            <v>465502.96</v>
          </cell>
          <cell r="I407">
            <v>-4100721.91</v>
          </cell>
        </row>
        <row r="408">
          <cell r="A408" t="str">
            <v>1.2.3.04</v>
          </cell>
          <cell r="B408" t="str">
            <v>S</v>
          </cell>
          <cell r="C408">
            <v>1</v>
          </cell>
          <cell r="D408">
            <v>373</v>
          </cell>
          <cell r="E408" t="str">
            <v>Benfeitorias em Móveis de Terceiros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</row>
        <row r="409">
          <cell r="A409" t="str">
            <v>1.2.3.04.001</v>
          </cell>
          <cell r="B409" t="str">
            <v>A</v>
          </cell>
          <cell r="C409">
            <v>1</v>
          </cell>
          <cell r="D409">
            <v>374</v>
          </cell>
          <cell r="E409" t="str">
            <v>Máquinas e Motores</v>
          </cell>
          <cell r="F409">
            <v>148243.54</v>
          </cell>
          <cell r="G409">
            <v>0</v>
          </cell>
          <cell r="H409">
            <v>0</v>
          </cell>
          <cell r="I409">
            <v>148243.54</v>
          </cell>
        </row>
        <row r="410">
          <cell r="A410" t="str">
            <v>1.2.3.04.002</v>
          </cell>
          <cell r="B410" t="str">
            <v>A</v>
          </cell>
          <cell r="C410">
            <v>1</v>
          </cell>
          <cell r="D410">
            <v>375</v>
          </cell>
          <cell r="E410" t="str">
            <v>(-) Amortizações</v>
          </cell>
          <cell r="F410">
            <v>148243.54</v>
          </cell>
          <cell r="G410">
            <v>0</v>
          </cell>
          <cell r="H410">
            <v>0</v>
          </cell>
          <cell r="I410">
            <v>-148243.54</v>
          </cell>
        </row>
        <row r="411">
          <cell r="A411" t="str">
            <v>1.2.3.05</v>
          </cell>
          <cell r="B411" t="str">
            <v>S</v>
          </cell>
          <cell r="C411">
            <v>1</v>
          </cell>
          <cell r="D411">
            <v>376</v>
          </cell>
          <cell r="E411" t="str">
            <v>Bens Móveis Convênio</v>
          </cell>
          <cell r="F411">
            <v>252577.5</v>
          </cell>
          <cell r="G411">
            <v>0</v>
          </cell>
          <cell r="H411">
            <v>0</v>
          </cell>
          <cell r="I411">
            <v>252577.5</v>
          </cell>
        </row>
        <row r="412">
          <cell r="A412" t="str">
            <v>1.2.3.05.001</v>
          </cell>
          <cell r="B412" t="str">
            <v>S</v>
          </cell>
          <cell r="C412">
            <v>1</v>
          </cell>
          <cell r="D412">
            <v>377</v>
          </cell>
          <cell r="E412" t="str">
            <v>Bens Móveis DNIT AQ/173/2003/00</v>
          </cell>
          <cell r="F412">
            <v>252577.5</v>
          </cell>
          <cell r="G412">
            <v>0</v>
          </cell>
          <cell r="H412">
            <v>0</v>
          </cell>
          <cell r="I412">
            <v>252577.5</v>
          </cell>
        </row>
        <row r="413">
          <cell r="A413" t="str">
            <v>1.2.3.05.001.0001</v>
          </cell>
          <cell r="B413" t="str">
            <v>A</v>
          </cell>
          <cell r="C413">
            <v>1</v>
          </cell>
          <cell r="D413">
            <v>378</v>
          </cell>
          <cell r="E413" t="str">
            <v>Scanner de Bagagem</v>
          </cell>
          <cell r="F413">
            <v>252577.5</v>
          </cell>
          <cell r="G413">
            <v>0</v>
          </cell>
          <cell r="H413">
            <v>0</v>
          </cell>
          <cell r="I413">
            <v>252577.5</v>
          </cell>
        </row>
        <row r="414">
          <cell r="A414" t="str">
            <v>1.2.3.06</v>
          </cell>
          <cell r="B414" t="str">
            <v>S</v>
          </cell>
          <cell r="C414">
            <v>1</v>
          </cell>
          <cell r="D414">
            <v>379</v>
          </cell>
          <cell r="E414" t="str">
            <v>Obras em Andamento</v>
          </cell>
          <cell r="F414">
            <v>315223270.22000003</v>
          </cell>
          <cell r="G414">
            <v>11422713.26</v>
          </cell>
          <cell r="H414">
            <v>1678359.72</v>
          </cell>
          <cell r="I414">
            <v>324967623.75999999</v>
          </cell>
        </row>
        <row r="415">
          <cell r="A415" t="str">
            <v>1.2.3.06.001</v>
          </cell>
          <cell r="B415" t="str">
            <v>S</v>
          </cell>
          <cell r="C415">
            <v>1</v>
          </cell>
          <cell r="D415">
            <v>380</v>
          </cell>
          <cell r="E415" t="str">
            <v>Obras em Andamento - EMAP</v>
          </cell>
          <cell r="F415">
            <v>224517754.22</v>
          </cell>
          <cell r="G415">
            <v>11422713.26</v>
          </cell>
          <cell r="H415">
            <v>1678359.72</v>
          </cell>
          <cell r="I415">
            <v>234262107.75999999</v>
          </cell>
        </row>
        <row r="416">
          <cell r="A416" t="str">
            <v>1.2.3.06.001.0003</v>
          </cell>
          <cell r="B416" t="str">
            <v>A</v>
          </cell>
          <cell r="C416">
            <v>1</v>
          </cell>
          <cell r="D416">
            <v>383</v>
          </cell>
          <cell r="E416" t="str">
            <v>Portaria Avançada Porto do Itaqui</v>
          </cell>
          <cell r="F416">
            <v>1665682.75</v>
          </cell>
          <cell r="G416">
            <v>0</v>
          </cell>
          <cell r="H416">
            <v>0</v>
          </cell>
          <cell r="I416">
            <v>1665682.75</v>
          </cell>
        </row>
        <row r="417">
          <cell r="A417" t="str">
            <v>1.2.3.06.001.0006</v>
          </cell>
          <cell r="B417" t="str">
            <v>A</v>
          </cell>
          <cell r="C417">
            <v>1</v>
          </cell>
          <cell r="D417">
            <v>386</v>
          </cell>
          <cell r="E417" t="str">
            <v>Prédio Corpo de Bombeiros</v>
          </cell>
          <cell r="F417">
            <v>94494.17</v>
          </cell>
          <cell r="G417">
            <v>0</v>
          </cell>
          <cell r="H417">
            <v>0</v>
          </cell>
          <cell r="I417">
            <v>94494.17</v>
          </cell>
        </row>
        <row r="418">
          <cell r="A418" t="str">
            <v>1.2.3.06.001.0007</v>
          </cell>
          <cell r="B418" t="str">
            <v>A</v>
          </cell>
          <cell r="C418">
            <v>1</v>
          </cell>
          <cell r="D418">
            <v>387</v>
          </cell>
          <cell r="E418" t="str">
            <v>Sist Atrac. a Laser-DNITAQ/173/2003 - CP</v>
          </cell>
          <cell r="F418">
            <v>132124.51</v>
          </cell>
          <cell r="G418">
            <v>0</v>
          </cell>
          <cell r="H418">
            <v>0</v>
          </cell>
          <cell r="I418">
            <v>132124.51</v>
          </cell>
        </row>
        <row r="419">
          <cell r="A419" t="str">
            <v>1.2.3.06.001.0008</v>
          </cell>
          <cell r="B419" t="str">
            <v>A</v>
          </cell>
          <cell r="C419">
            <v>1</v>
          </cell>
          <cell r="D419">
            <v>388</v>
          </cell>
          <cell r="E419" t="str">
            <v>Dragagem Canal e Const. Aterro Hid. - CP</v>
          </cell>
          <cell r="F419">
            <v>1608848.46</v>
          </cell>
          <cell r="G419">
            <v>0</v>
          </cell>
          <cell r="H419">
            <v>0</v>
          </cell>
          <cell r="I419">
            <v>1608848.46</v>
          </cell>
        </row>
        <row r="420">
          <cell r="A420" t="str">
            <v>1.2.3.06.001.0009</v>
          </cell>
          <cell r="B420" t="str">
            <v>A</v>
          </cell>
          <cell r="C420">
            <v>1</v>
          </cell>
          <cell r="D420">
            <v>389</v>
          </cell>
          <cell r="E420" t="str">
            <v>Abrigo do Grupo Gerador</v>
          </cell>
          <cell r="F420">
            <v>40443.919999999998</v>
          </cell>
          <cell r="G420">
            <v>0</v>
          </cell>
          <cell r="H420">
            <v>0</v>
          </cell>
          <cell r="I420">
            <v>40443.919999999998</v>
          </cell>
        </row>
        <row r="421">
          <cell r="A421" t="str">
            <v>1.2.3.06.001.0010</v>
          </cell>
          <cell r="B421" t="str">
            <v>A</v>
          </cell>
          <cell r="C421">
            <v>1</v>
          </cell>
          <cell r="D421">
            <v>1153</v>
          </cell>
          <cell r="E421" t="str">
            <v>Ferrovia TR-57 - Berço 102</v>
          </cell>
          <cell r="F421">
            <v>600777.4</v>
          </cell>
          <cell r="G421">
            <v>0</v>
          </cell>
          <cell r="H421">
            <v>0</v>
          </cell>
          <cell r="I421">
            <v>600777.4</v>
          </cell>
        </row>
        <row r="422">
          <cell r="A422" t="str">
            <v>1.2.3.06.001.0012</v>
          </cell>
          <cell r="B422" t="str">
            <v>A</v>
          </cell>
          <cell r="C422">
            <v>1</v>
          </cell>
          <cell r="D422">
            <v>1227</v>
          </cell>
          <cell r="E422" t="str">
            <v>Gerenciamento e Fiscalização de Obras</v>
          </cell>
          <cell r="F422">
            <v>11051167.33</v>
          </cell>
          <cell r="G422">
            <v>0</v>
          </cell>
          <cell r="H422">
            <v>0</v>
          </cell>
          <cell r="I422">
            <v>11051167.33</v>
          </cell>
        </row>
        <row r="423">
          <cell r="A423" t="str">
            <v>1.2.3.06.001.0013</v>
          </cell>
          <cell r="B423" t="str">
            <v>A</v>
          </cell>
          <cell r="C423">
            <v>1</v>
          </cell>
          <cell r="D423">
            <v>1577</v>
          </cell>
          <cell r="E423" t="str">
            <v>Iluminação do Berço 100</v>
          </cell>
          <cell r="F423">
            <v>213422.75</v>
          </cell>
          <cell r="G423">
            <v>0</v>
          </cell>
          <cell r="H423">
            <v>0</v>
          </cell>
          <cell r="I423">
            <v>213422.75</v>
          </cell>
        </row>
        <row r="424">
          <cell r="A424" t="str">
            <v>1.2.3.06.001.0014</v>
          </cell>
          <cell r="B424" t="str">
            <v>A</v>
          </cell>
          <cell r="C424">
            <v>1</v>
          </cell>
          <cell r="D424">
            <v>1610</v>
          </cell>
          <cell r="E424" t="str">
            <v>Enrocamento Retroárea Berço 100</v>
          </cell>
          <cell r="F424">
            <v>4774203.0599999996</v>
          </cell>
          <cell r="G424">
            <v>0</v>
          </cell>
          <cell r="H424">
            <v>0</v>
          </cell>
          <cell r="I424">
            <v>4774203.0599999996</v>
          </cell>
        </row>
        <row r="425">
          <cell r="A425" t="str">
            <v>1.2.3.06.001.0015</v>
          </cell>
          <cell r="B425" t="str">
            <v>A</v>
          </cell>
          <cell r="C425">
            <v>1</v>
          </cell>
          <cell r="D425">
            <v>1611</v>
          </cell>
          <cell r="E425" t="str">
            <v>Benfeitorias em Terrenos</v>
          </cell>
          <cell r="F425">
            <v>28279010.84</v>
          </cell>
          <cell r="G425">
            <v>0</v>
          </cell>
          <cell r="H425">
            <v>0</v>
          </cell>
          <cell r="I425">
            <v>28279010.84</v>
          </cell>
        </row>
        <row r="426">
          <cell r="A426" t="str">
            <v>1.2.3.06.001.0016</v>
          </cell>
          <cell r="B426" t="str">
            <v>A</v>
          </cell>
          <cell r="C426">
            <v>1</v>
          </cell>
          <cell r="D426">
            <v>1612</v>
          </cell>
          <cell r="E426" t="str">
            <v>Galeria Subterrânea p/ Tubulações</v>
          </cell>
          <cell r="F426">
            <v>2994216.62</v>
          </cell>
          <cell r="G426">
            <v>0</v>
          </cell>
          <cell r="H426">
            <v>0</v>
          </cell>
          <cell r="I426">
            <v>2994216.62</v>
          </cell>
        </row>
        <row r="427">
          <cell r="A427" t="str">
            <v>1.2.3.06.001.0017</v>
          </cell>
          <cell r="B427" t="str">
            <v>A</v>
          </cell>
          <cell r="C427">
            <v>1</v>
          </cell>
          <cell r="D427">
            <v>1626</v>
          </cell>
          <cell r="E427" t="str">
            <v>Proj. Instalações Elétricas no Porto</v>
          </cell>
          <cell r="F427">
            <v>564875.94999999995</v>
          </cell>
          <cell r="G427">
            <v>0</v>
          </cell>
          <cell r="H427">
            <v>0</v>
          </cell>
          <cell r="I427">
            <v>564875.94999999995</v>
          </cell>
        </row>
        <row r="428">
          <cell r="A428" t="str">
            <v>1.2.3.06.001.0018</v>
          </cell>
          <cell r="B428" t="str">
            <v>A</v>
          </cell>
          <cell r="C428">
            <v>1</v>
          </cell>
          <cell r="D428">
            <v>1627</v>
          </cell>
          <cell r="E428" t="str">
            <v>Proj. Rec. e Reforço Estrutural P Grande</v>
          </cell>
          <cell r="F428">
            <v>296388.24</v>
          </cell>
          <cell r="G428">
            <v>0</v>
          </cell>
          <cell r="H428">
            <v>0</v>
          </cell>
          <cell r="I428">
            <v>296388.24</v>
          </cell>
        </row>
        <row r="429">
          <cell r="A429" t="str">
            <v>1.2.3.06.001.0020</v>
          </cell>
          <cell r="B429" t="str">
            <v>A</v>
          </cell>
          <cell r="C429">
            <v>1</v>
          </cell>
          <cell r="D429">
            <v>1668</v>
          </cell>
          <cell r="E429" t="str">
            <v>Prédio Controle Pesagem Pátio Carretas</v>
          </cell>
          <cell r="F429">
            <v>283357.05</v>
          </cell>
          <cell r="G429">
            <v>0</v>
          </cell>
          <cell r="H429">
            <v>0</v>
          </cell>
          <cell r="I429">
            <v>283357.05</v>
          </cell>
        </row>
        <row r="430">
          <cell r="A430" t="str">
            <v>1.2.3.06.001.0021</v>
          </cell>
          <cell r="B430" t="str">
            <v>A</v>
          </cell>
          <cell r="C430">
            <v>1</v>
          </cell>
          <cell r="D430">
            <v>1680</v>
          </cell>
          <cell r="E430" t="str">
            <v>Infaestrutura em Fibra Óptica</v>
          </cell>
          <cell r="F430">
            <v>2244114.52</v>
          </cell>
          <cell r="G430">
            <v>0</v>
          </cell>
          <cell r="H430">
            <v>0</v>
          </cell>
          <cell r="I430">
            <v>2244114.52</v>
          </cell>
        </row>
        <row r="431">
          <cell r="A431" t="str">
            <v>1.2.3.06.001.0022</v>
          </cell>
          <cell r="B431" t="str">
            <v>A</v>
          </cell>
          <cell r="C431">
            <v>1</v>
          </cell>
          <cell r="D431">
            <v>1688</v>
          </cell>
          <cell r="E431" t="str">
            <v>Torres de Iluminação no Porto</v>
          </cell>
          <cell r="F431">
            <v>3022822.74</v>
          </cell>
          <cell r="G431">
            <v>0</v>
          </cell>
          <cell r="H431">
            <v>0</v>
          </cell>
          <cell r="I431">
            <v>3022822.74</v>
          </cell>
        </row>
        <row r="432">
          <cell r="A432" t="str">
            <v>1.2.3.06.001.0023</v>
          </cell>
          <cell r="B432" t="str">
            <v>A</v>
          </cell>
          <cell r="C432">
            <v>1</v>
          </cell>
          <cell r="D432">
            <v>1696</v>
          </cell>
          <cell r="E432" t="str">
            <v>Sanitários Berços 100, 102 e 104</v>
          </cell>
          <cell r="F432">
            <v>417118.29</v>
          </cell>
          <cell r="G432">
            <v>0</v>
          </cell>
          <cell r="H432">
            <v>0</v>
          </cell>
          <cell r="I432">
            <v>417118.29</v>
          </cell>
        </row>
        <row r="433">
          <cell r="A433" t="str">
            <v>1.2.3.06.001.0024</v>
          </cell>
          <cell r="B433" t="str">
            <v>A</v>
          </cell>
          <cell r="C433">
            <v>1</v>
          </cell>
          <cell r="D433">
            <v>1750</v>
          </cell>
          <cell r="E433" t="str">
            <v>Sistema de Monitoramento/Gravação - CFTV</v>
          </cell>
          <cell r="F433">
            <v>10896142.48</v>
          </cell>
          <cell r="G433">
            <v>0</v>
          </cell>
          <cell r="H433">
            <v>0</v>
          </cell>
          <cell r="I433">
            <v>10896142.48</v>
          </cell>
        </row>
        <row r="434">
          <cell r="A434" t="str">
            <v>1.2.3.06.001.0025</v>
          </cell>
          <cell r="B434" t="str">
            <v>A</v>
          </cell>
          <cell r="C434">
            <v>1</v>
          </cell>
          <cell r="D434">
            <v>1794</v>
          </cell>
          <cell r="E434" t="str">
            <v>Sist. de Tratamento de Esgoto Restaur.</v>
          </cell>
          <cell r="F434">
            <v>99894.54</v>
          </cell>
          <cell r="G434">
            <v>0</v>
          </cell>
          <cell r="H434">
            <v>0</v>
          </cell>
          <cell r="I434">
            <v>99894.54</v>
          </cell>
        </row>
        <row r="435">
          <cell r="A435" t="str">
            <v>1.2.3.06.001.0026</v>
          </cell>
          <cell r="B435" t="str">
            <v>A</v>
          </cell>
          <cell r="C435">
            <v>1</v>
          </cell>
          <cell r="D435">
            <v>1826</v>
          </cell>
          <cell r="E435" t="str">
            <v>Retroárea dos Berços 104 e 105</v>
          </cell>
          <cell r="F435">
            <v>5541842.7599999998</v>
          </cell>
          <cell r="G435">
            <v>0</v>
          </cell>
          <cell r="H435">
            <v>0</v>
          </cell>
          <cell r="I435">
            <v>5541842.7599999998</v>
          </cell>
        </row>
        <row r="436">
          <cell r="A436" t="str">
            <v>1.2.3.06.001.0027</v>
          </cell>
          <cell r="B436" t="str">
            <v>A</v>
          </cell>
          <cell r="C436">
            <v>1</v>
          </cell>
          <cell r="D436">
            <v>1829</v>
          </cell>
          <cell r="E436" t="str">
            <v>Estacionamento do Centro de Negócios</v>
          </cell>
          <cell r="F436">
            <v>1476159.75</v>
          </cell>
          <cell r="G436">
            <v>0</v>
          </cell>
          <cell r="H436">
            <v>0</v>
          </cell>
          <cell r="I436">
            <v>1476159.75</v>
          </cell>
        </row>
        <row r="437">
          <cell r="A437" t="str">
            <v>1.2.3.06.001.0028</v>
          </cell>
          <cell r="B437" t="str">
            <v>A</v>
          </cell>
          <cell r="C437">
            <v>1</v>
          </cell>
          <cell r="D437">
            <v>1867</v>
          </cell>
          <cell r="E437" t="str">
            <v>Viga Trilho Berço 103</v>
          </cell>
          <cell r="F437">
            <v>1616585.5</v>
          </cell>
          <cell r="G437">
            <v>0</v>
          </cell>
          <cell r="H437">
            <v>0</v>
          </cell>
          <cell r="I437">
            <v>1616585.5</v>
          </cell>
        </row>
        <row r="438">
          <cell r="A438" t="str">
            <v>1.2.3.06.001.0029</v>
          </cell>
          <cell r="B438" t="str">
            <v>A</v>
          </cell>
          <cell r="C438">
            <v>1</v>
          </cell>
          <cell r="D438">
            <v>1896</v>
          </cell>
          <cell r="E438" t="str">
            <v>Construção do Berço 108 - EMAP</v>
          </cell>
          <cell r="F438">
            <v>6857529.0599999996</v>
          </cell>
          <cell r="G438">
            <v>0</v>
          </cell>
          <cell r="H438">
            <v>0</v>
          </cell>
          <cell r="I438">
            <v>6857529.0599999996</v>
          </cell>
        </row>
        <row r="439">
          <cell r="A439" t="str">
            <v>1.2.3.06.001.0030</v>
          </cell>
          <cell r="B439" t="str">
            <v>A</v>
          </cell>
          <cell r="C439">
            <v>1</v>
          </cell>
          <cell r="D439">
            <v>1917</v>
          </cell>
          <cell r="E439" t="str">
            <v>Alça/Via de Acesso ao Tegram</v>
          </cell>
          <cell r="F439">
            <v>3026621.81</v>
          </cell>
          <cell r="G439">
            <v>0</v>
          </cell>
          <cell r="H439">
            <v>0</v>
          </cell>
          <cell r="I439">
            <v>3026621.81</v>
          </cell>
        </row>
        <row r="440">
          <cell r="A440" t="str">
            <v>1.2.3.06.001.0031</v>
          </cell>
          <cell r="B440" t="str">
            <v>A</v>
          </cell>
          <cell r="C440">
            <v>1</v>
          </cell>
          <cell r="D440">
            <v>1918</v>
          </cell>
          <cell r="E440" t="str">
            <v>Dragagem do Canal de Acesso ao Porto</v>
          </cell>
          <cell r="F440">
            <v>65279618.619999997</v>
          </cell>
          <cell r="G440">
            <v>0</v>
          </cell>
          <cell r="H440">
            <v>0</v>
          </cell>
          <cell r="I440">
            <v>65279618.619999997</v>
          </cell>
        </row>
        <row r="441">
          <cell r="A441" t="str">
            <v>1.2.3.06.001.0032</v>
          </cell>
          <cell r="B441" t="str">
            <v>A</v>
          </cell>
          <cell r="C441">
            <v>1</v>
          </cell>
          <cell r="D441">
            <v>1920</v>
          </cell>
          <cell r="E441" t="str">
            <v>Retroárea dos Berços 100 e 101</v>
          </cell>
          <cell r="F441">
            <v>2059939.77</v>
          </cell>
          <cell r="G441">
            <v>0</v>
          </cell>
          <cell r="H441">
            <v>0</v>
          </cell>
          <cell r="I441">
            <v>2059939.77</v>
          </cell>
        </row>
        <row r="442">
          <cell r="A442" t="str">
            <v>1.2.3.06.001.0033</v>
          </cell>
          <cell r="B442" t="str">
            <v>A</v>
          </cell>
          <cell r="C442">
            <v>1</v>
          </cell>
          <cell r="D442">
            <v>1924</v>
          </cell>
          <cell r="E442" t="str">
            <v>Benfeitorias Terminal P. Espera</v>
          </cell>
          <cell r="F442">
            <v>4724183.8</v>
          </cell>
          <cell r="G442">
            <v>0</v>
          </cell>
          <cell r="H442">
            <v>1465793.78</v>
          </cell>
          <cell r="I442">
            <v>3258390.02</v>
          </cell>
        </row>
        <row r="443">
          <cell r="A443" t="str">
            <v>1.2.3.06.001.0034</v>
          </cell>
          <cell r="B443" t="str">
            <v>A</v>
          </cell>
          <cell r="C443">
            <v>1</v>
          </cell>
          <cell r="D443">
            <v>1925</v>
          </cell>
          <cell r="E443" t="str">
            <v>Muro da Área Alfandegada - Concertina</v>
          </cell>
          <cell r="F443">
            <v>248749.95</v>
          </cell>
          <cell r="G443">
            <v>0</v>
          </cell>
          <cell r="H443">
            <v>0</v>
          </cell>
          <cell r="I443">
            <v>248749.95</v>
          </cell>
        </row>
        <row r="444">
          <cell r="A444" t="str">
            <v>1.2.3.06.001.0035</v>
          </cell>
          <cell r="B444" t="str">
            <v>A</v>
          </cell>
          <cell r="C444">
            <v>1</v>
          </cell>
          <cell r="D444">
            <v>1944</v>
          </cell>
          <cell r="E444" t="str">
            <v>Construção Rua Bacanga</v>
          </cell>
          <cell r="F444">
            <v>511309.88</v>
          </cell>
          <cell r="G444">
            <v>0</v>
          </cell>
          <cell r="H444">
            <v>0</v>
          </cell>
          <cell r="I444">
            <v>511309.88</v>
          </cell>
        </row>
        <row r="445">
          <cell r="A445" t="str">
            <v>1.2.3.06.001.0036</v>
          </cell>
          <cell r="B445" t="str">
            <v>A</v>
          </cell>
          <cell r="C445">
            <v>1</v>
          </cell>
          <cell r="D445">
            <v>1948</v>
          </cell>
          <cell r="E445" t="str">
            <v>Banheiro Área de Controle/Balanças</v>
          </cell>
          <cell r="F445">
            <v>64663.93</v>
          </cell>
          <cell r="G445">
            <v>0</v>
          </cell>
          <cell r="H445">
            <v>0</v>
          </cell>
          <cell r="I445">
            <v>64663.93</v>
          </cell>
        </row>
        <row r="446">
          <cell r="A446" t="str">
            <v>1.2.3.06.001.0037</v>
          </cell>
          <cell r="B446" t="str">
            <v>A</v>
          </cell>
          <cell r="C446">
            <v>1</v>
          </cell>
          <cell r="D446">
            <v>1977</v>
          </cell>
          <cell r="E446" t="str">
            <v>Retroárea do Berços 99</v>
          </cell>
          <cell r="F446">
            <v>403085.06</v>
          </cell>
          <cell r="G446">
            <v>0</v>
          </cell>
          <cell r="H446">
            <v>0</v>
          </cell>
          <cell r="I446">
            <v>403085.06</v>
          </cell>
        </row>
        <row r="447">
          <cell r="A447" t="str">
            <v>1.2.3.06.001.0038</v>
          </cell>
          <cell r="B447" t="str">
            <v>A</v>
          </cell>
          <cell r="C447">
            <v>1</v>
          </cell>
          <cell r="D447">
            <v>2023</v>
          </cell>
          <cell r="E447" t="str">
            <v>Pátio de Armazenagem Área A04</v>
          </cell>
          <cell r="F447">
            <v>140156.95000000001</v>
          </cell>
          <cell r="G447">
            <v>0</v>
          </cell>
          <cell r="H447">
            <v>0</v>
          </cell>
          <cell r="I447">
            <v>140156.95000000001</v>
          </cell>
        </row>
        <row r="448">
          <cell r="A448" t="str">
            <v>1.2.3.06.001.0039</v>
          </cell>
          <cell r="B448" t="str">
            <v>A</v>
          </cell>
          <cell r="C448">
            <v>1</v>
          </cell>
          <cell r="D448">
            <v>2190</v>
          </cell>
          <cell r="E448" t="str">
            <v>Torre de Iluminação Berço 103</v>
          </cell>
          <cell r="F448">
            <v>335001.3</v>
          </cell>
          <cell r="G448">
            <v>0</v>
          </cell>
          <cell r="H448">
            <v>0</v>
          </cell>
          <cell r="I448">
            <v>335001.3</v>
          </cell>
        </row>
        <row r="449">
          <cell r="A449" t="str">
            <v>1.2.3.06.001.0040</v>
          </cell>
          <cell r="B449" t="str">
            <v>A</v>
          </cell>
          <cell r="C449">
            <v>1</v>
          </cell>
          <cell r="D449">
            <v>2258</v>
          </cell>
          <cell r="E449" t="str">
            <v>Benfeitoria e Ampliação do PAN</v>
          </cell>
          <cell r="F449">
            <v>827937.36</v>
          </cell>
          <cell r="G449">
            <v>22512.880000000001</v>
          </cell>
          <cell r="H449">
            <v>0</v>
          </cell>
          <cell r="I449">
            <v>850450.24</v>
          </cell>
        </row>
        <row r="450">
          <cell r="A450" t="str">
            <v>1.2.3.06.001.0041</v>
          </cell>
          <cell r="B450" t="str">
            <v>A</v>
          </cell>
          <cell r="C450">
            <v>1</v>
          </cell>
          <cell r="D450">
            <v>2260</v>
          </cell>
          <cell r="E450" t="str">
            <v>Pav. Retroáreas e Berços 100,101,102,103</v>
          </cell>
          <cell r="F450">
            <v>1614217.07</v>
          </cell>
          <cell r="G450">
            <v>0</v>
          </cell>
          <cell r="H450">
            <v>0</v>
          </cell>
          <cell r="I450">
            <v>1614217.07</v>
          </cell>
        </row>
        <row r="451">
          <cell r="A451" t="str">
            <v>1.2.3.06.001.0042</v>
          </cell>
          <cell r="B451" t="str">
            <v>A</v>
          </cell>
          <cell r="C451">
            <v>1</v>
          </cell>
          <cell r="D451">
            <v>2305</v>
          </cell>
          <cell r="E451" t="str">
            <v>Gerenc. e Fiscal. Berço 108 - EMAP</v>
          </cell>
          <cell r="F451">
            <v>153374.81</v>
          </cell>
          <cell r="G451">
            <v>0</v>
          </cell>
          <cell r="H451">
            <v>0</v>
          </cell>
          <cell r="I451">
            <v>153374.81</v>
          </cell>
        </row>
        <row r="452">
          <cell r="A452" t="str">
            <v>1.2.3.06.001.0043</v>
          </cell>
          <cell r="B452" t="str">
            <v>A</v>
          </cell>
          <cell r="C452">
            <v>1</v>
          </cell>
          <cell r="D452">
            <v>2419</v>
          </cell>
          <cell r="E452" t="str">
            <v>Benfeitorias no Terminal S. J. Ribamar</v>
          </cell>
          <cell r="F452">
            <v>2145436.33</v>
          </cell>
          <cell r="G452">
            <v>0</v>
          </cell>
          <cell r="H452">
            <v>0</v>
          </cell>
          <cell r="I452">
            <v>2145436.33</v>
          </cell>
        </row>
        <row r="453">
          <cell r="A453" t="str">
            <v>1.2.3.06.001.0044</v>
          </cell>
          <cell r="B453" t="str">
            <v>A</v>
          </cell>
          <cell r="C453">
            <v>1</v>
          </cell>
          <cell r="D453">
            <v>2434</v>
          </cell>
          <cell r="E453" t="str">
            <v>Benfeitorias no Terminal Cujupe</v>
          </cell>
          <cell r="F453">
            <v>1216045.3799999999</v>
          </cell>
          <cell r="G453">
            <v>0</v>
          </cell>
          <cell r="H453">
            <v>0</v>
          </cell>
          <cell r="I453">
            <v>1216045.3799999999</v>
          </cell>
        </row>
        <row r="454">
          <cell r="A454" t="str">
            <v>1.2.3.06.001.0045</v>
          </cell>
          <cell r="B454" t="str">
            <v>A</v>
          </cell>
          <cell r="C454">
            <v>1</v>
          </cell>
          <cell r="D454">
            <v>2440</v>
          </cell>
          <cell r="E454" t="str">
            <v>Alça Viária de Saída do Tegram</v>
          </cell>
          <cell r="F454">
            <v>200078.64</v>
          </cell>
          <cell r="G454">
            <v>0</v>
          </cell>
          <cell r="H454">
            <v>0</v>
          </cell>
          <cell r="I454">
            <v>200078.64</v>
          </cell>
        </row>
        <row r="455">
          <cell r="A455" t="str">
            <v>1.2.3.06.001.0046</v>
          </cell>
          <cell r="B455" t="str">
            <v>A</v>
          </cell>
          <cell r="C455">
            <v>1</v>
          </cell>
          <cell r="D455">
            <v>2458</v>
          </cell>
          <cell r="E455" t="str">
            <v>Sistema de Combate a Incêndio nos Berços</v>
          </cell>
          <cell r="F455">
            <v>18350894.59</v>
          </cell>
          <cell r="G455">
            <v>0</v>
          </cell>
          <cell r="H455">
            <v>0</v>
          </cell>
          <cell r="I455">
            <v>18350894.59</v>
          </cell>
        </row>
        <row r="456">
          <cell r="A456" t="str">
            <v>1.2.3.06.001.0047</v>
          </cell>
          <cell r="B456" t="str">
            <v>A</v>
          </cell>
          <cell r="C456">
            <v>1</v>
          </cell>
          <cell r="D456">
            <v>2551</v>
          </cell>
          <cell r="E456" t="str">
            <v>Cerca em Mourão de Concreto na Poligonal</v>
          </cell>
          <cell r="F456">
            <v>155999.99</v>
          </cell>
          <cell r="G456">
            <v>0</v>
          </cell>
          <cell r="H456">
            <v>155999.99</v>
          </cell>
          <cell r="I456">
            <v>0</v>
          </cell>
        </row>
        <row r="457">
          <cell r="A457" t="str">
            <v>1.2.3.06.001.0048</v>
          </cell>
          <cell r="B457" t="str">
            <v>A</v>
          </cell>
          <cell r="C457">
            <v>1</v>
          </cell>
          <cell r="D457">
            <v>2568</v>
          </cell>
          <cell r="E457" t="str">
            <v>Portaria Avançada Provisória</v>
          </cell>
          <cell r="F457">
            <v>1583376.9</v>
          </cell>
          <cell r="G457">
            <v>0</v>
          </cell>
          <cell r="H457">
            <v>0</v>
          </cell>
          <cell r="I457">
            <v>1583376.9</v>
          </cell>
        </row>
        <row r="458">
          <cell r="A458" t="str">
            <v>1.2.3.06.001.0049</v>
          </cell>
          <cell r="B458" t="str">
            <v>A</v>
          </cell>
          <cell r="C458">
            <v>1</v>
          </cell>
          <cell r="D458">
            <v>2577</v>
          </cell>
          <cell r="E458" t="str">
            <v>Barreira de Contenção de Óleo 100 ao 108</v>
          </cell>
          <cell r="F458">
            <v>835531.49</v>
          </cell>
          <cell r="G458">
            <v>0</v>
          </cell>
          <cell r="H458">
            <v>0</v>
          </cell>
          <cell r="I458">
            <v>835531.49</v>
          </cell>
        </row>
        <row r="459">
          <cell r="A459" t="str">
            <v>1.2.3.06.001.0050</v>
          </cell>
          <cell r="B459" t="str">
            <v>A</v>
          </cell>
          <cell r="C459">
            <v>1</v>
          </cell>
          <cell r="D459">
            <v>2593</v>
          </cell>
          <cell r="E459" t="str">
            <v>Banheiro Berço 108</v>
          </cell>
          <cell r="F459">
            <v>83331.41</v>
          </cell>
          <cell r="G459">
            <v>0</v>
          </cell>
          <cell r="H459">
            <v>0</v>
          </cell>
          <cell r="I459">
            <v>83331.41</v>
          </cell>
        </row>
        <row r="460">
          <cell r="A460" t="str">
            <v>1.2.3.06.001.0051</v>
          </cell>
          <cell r="B460" t="str">
            <v>A</v>
          </cell>
          <cell r="C460">
            <v>1</v>
          </cell>
          <cell r="D460">
            <v>2619</v>
          </cell>
          <cell r="E460" t="str">
            <v>Área de Inspeção de Cargas no PAN</v>
          </cell>
          <cell r="F460">
            <v>31968.02</v>
          </cell>
          <cell r="G460">
            <v>0</v>
          </cell>
          <cell r="H460">
            <v>0</v>
          </cell>
          <cell r="I460">
            <v>31968.02</v>
          </cell>
        </row>
        <row r="461">
          <cell r="A461" t="str">
            <v>1.2.3.06.001.0052</v>
          </cell>
          <cell r="B461" t="str">
            <v>A</v>
          </cell>
          <cell r="C461">
            <v>1</v>
          </cell>
          <cell r="D461">
            <v>2624</v>
          </cell>
          <cell r="E461" t="str">
            <v>Novo Terminal de Passageiros do Cujupe</v>
          </cell>
          <cell r="F461">
            <v>13439082.289999999</v>
          </cell>
          <cell r="G461">
            <v>0</v>
          </cell>
          <cell r="H461">
            <v>0</v>
          </cell>
          <cell r="I461">
            <v>13439082.289999999</v>
          </cell>
        </row>
        <row r="462">
          <cell r="A462" t="str">
            <v>1.2.3.06.001.0053</v>
          </cell>
          <cell r="B462" t="str">
            <v>A</v>
          </cell>
          <cell r="C462">
            <v>1</v>
          </cell>
          <cell r="D462">
            <v>2641</v>
          </cell>
          <cell r="E462" t="str">
            <v>Sist. Elétrico Berço 108 - Contrapartida</v>
          </cell>
          <cell r="F462">
            <v>381331.93</v>
          </cell>
          <cell r="G462">
            <v>0</v>
          </cell>
          <cell r="H462">
            <v>0</v>
          </cell>
          <cell r="I462">
            <v>381331.93</v>
          </cell>
        </row>
        <row r="463">
          <cell r="A463" t="str">
            <v>1.2.3.06.001.0054</v>
          </cell>
          <cell r="B463" t="str">
            <v>A</v>
          </cell>
          <cell r="C463">
            <v>1</v>
          </cell>
          <cell r="D463">
            <v>2686</v>
          </cell>
          <cell r="E463" t="str">
            <v>Pavimentação das Áreas G e H</v>
          </cell>
          <cell r="F463">
            <v>8938491.2200000007</v>
          </cell>
          <cell r="G463">
            <v>0</v>
          </cell>
          <cell r="H463">
            <v>0</v>
          </cell>
          <cell r="I463">
            <v>8938491.2200000007</v>
          </cell>
        </row>
        <row r="464">
          <cell r="A464" t="str">
            <v>1.2.3.06.001.0055</v>
          </cell>
          <cell r="B464" t="str">
            <v>A</v>
          </cell>
          <cell r="C464">
            <v>1</v>
          </cell>
          <cell r="D464">
            <v>2742</v>
          </cell>
          <cell r="E464" t="str">
            <v>Rampa Sul</v>
          </cell>
          <cell r="F464">
            <v>2987833.64</v>
          </cell>
          <cell r="G464">
            <v>0</v>
          </cell>
          <cell r="H464">
            <v>0</v>
          </cell>
          <cell r="I464">
            <v>2987833.64</v>
          </cell>
        </row>
        <row r="465">
          <cell r="A465" t="str">
            <v>1.2.3.06.001.0056</v>
          </cell>
          <cell r="B465" t="str">
            <v>A</v>
          </cell>
          <cell r="C465">
            <v>1</v>
          </cell>
          <cell r="D465">
            <v>2744</v>
          </cell>
          <cell r="E465" t="str">
            <v>Subestação Receptora</v>
          </cell>
          <cell r="F465">
            <v>24829.98</v>
          </cell>
          <cell r="G465">
            <v>171553.35</v>
          </cell>
          <cell r="H465">
            <v>0</v>
          </cell>
          <cell r="I465">
            <v>196383.33</v>
          </cell>
        </row>
        <row r="466">
          <cell r="A466" t="str">
            <v>1.2.3.06.001.0057</v>
          </cell>
          <cell r="B466" t="str">
            <v>A</v>
          </cell>
          <cell r="C466">
            <v>1</v>
          </cell>
          <cell r="D466">
            <v>2746</v>
          </cell>
          <cell r="E466" t="str">
            <v>Pier Flutuante</v>
          </cell>
          <cell r="F466">
            <v>63873.51</v>
          </cell>
          <cell r="G466">
            <v>0</v>
          </cell>
          <cell r="H466">
            <v>0</v>
          </cell>
          <cell r="I466">
            <v>63873.51</v>
          </cell>
        </row>
        <row r="467">
          <cell r="A467" t="str">
            <v>1.2.3.06.001.0058</v>
          </cell>
          <cell r="B467" t="str">
            <v>A</v>
          </cell>
          <cell r="C467">
            <v>1</v>
          </cell>
          <cell r="D467">
            <v>2752</v>
          </cell>
          <cell r="E467" t="str">
            <v>Recuperação Estrutural e Catódica Berços</v>
          </cell>
          <cell r="F467">
            <v>433918.01</v>
          </cell>
          <cell r="G467">
            <v>7340481.3399999999</v>
          </cell>
          <cell r="H467">
            <v>0</v>
          </cell>
          <cell r="I467">
            <v>7774399.3499999996</v>
          </cell>
        </row>
        <row r="468">
          <cell r="A468" t="str">
            <v>1.2.3.06.001.0059</v>
          </cell>
          <cell r="B468" t="str">
            <v>A</v>
          </cell>
          <cell r="C468">
            <v>1</v>
          </cell>
          <cell r="D468">
            <v>2763</v>
          </cell>
          <cell r="E468" t="str">
            <v>Subestação da Área H</v>
          </cell>
          <cell r="F468">
            <v>69087.73</v>
          </cell>
          <cell r="G468">
            <v>0</v>
          </cell>
          <cell r="H468">
            <v>0</v>
          </cell>
          <cell r="I468">
            <v>69087.73</v>
          </cell>
        </row>
        <row r="469">
          <cell r="A469" t="str">
            <v>1.2.3.06.001.0060</v>
          </cell>
          <cell r="B469" t="str">
            <v>A</v>
          </cell>
          <cell r="C469">
            <v>1</v>
          </cell>
          <cell r="D469">
            <v>2808</v>
          </cell>
          <cell r="E469" t="str">
            <v>Pavimentação dos Acessos e Poligonal</v>
          </cell>
          <cell r="F469">
            <v>1535272.82</v>
          </cell>
          <cell r="G469">
            <v>0</v>
          </cell>
          <cell r="H469">
            <v>0</v>
          </cell>
          <cell r="I469">
            <v>1535272.82</v>
          </cell>
        </row>
        <row r="470">
          <cell r="A470" t="str">
            <v>1.2.3.06.001.0061</v>
          </cell>
          <cell r="B470" t="str">
            <v>A</v>
          </cell>
          <cell r="C470">
            <v>1</v>
          </cell>
          <cell r="D470">
            <v>2861</v>
          </cell>
          <cell r="E470" t="str">
            <v>Construção do Berço 98</v>
          </cell>
          <cell r="F470">
            <v>1215157</v>
          </cell>
          <cell r="G470">
            <v>0</v>
          </cell>
          <cell r="H470">
            <v>0</v>
          </cell>
          <cell r="I470">
            <v>1215157</v>
          </cell>
        </row>
        <row r="471">
          <cell r="A471" t="str">
            <v>1.2.3.06.001.0062</v>
          </cell>
          <cell r="B471" t="str">
            <v>A</v>
          </cell>
          <cell r="C471">
            <v>1</v>
          </cell>
          <cell r="D471">
            <v>2910</v>
          </cell>
          <cell r="E471" t="str">
            <v>Sala Segura</v>
          </cell>
          <cell r="F471">
            <v>1398960.14</v>
          </cell>
          <cell r="G471">
            <v>0</v>
          </cell>
          <cell r="H471">
            <v>0</v>
          </cell>
          <cell r="I471">
            <v>1398960.14</v>
          </cell>
        </row>
        <row r="472">
          <cell r="A472" t="str">
            <v>1.2.3.06.001.0063</v>
          </cell>
          <cell r="B472" t="str">
            <v>A</v>
          </cell>
          <cell r="C472">
            <v>1</v>
          </cell>
          <cell r="D472">
            <v>2912</v>
          </cell>
          <cell r="E472" t="str">
            <v>Sala de Armamento</v>
          </cell>
          <cell r="F472">
            <v>56565.95</v>
          </cell>
          <cell r="G472">
            <v>0</v>
          </cell>
          <cell r="H472">
            <v>56565.95</v>
          </cell>
          <cell r="I472">
            <v>0</v>
          </cell>
        </row>
        <row r="473">
          <cell r="A473" t="str">
            <v>1.2.3.06.001.0064</v>
          </cell>
          <cell r="B473" t="str">
            <v>A</v>
          </cell>
          <cell r="C473">
            <v>1</v>
          </cell>
          <cell r="D473">
            <v>2993</v>
          </cell>
          <cell r="E473" t="str">
            <v>Infraestrutura CFTV Term. Cujupe</v>
          </cell>
          <cell r="F473">
            <v>502589.06</v>
          </cell>
          <cell r="G473">
            <v>0</v>
          </cell>
          <cell r="H473">
            <v>0</v>
          </cell>
          <cell r="I473">
            <v>502589.06</v>
          </cell>
        </row>
        <row r="474">
          <cell r="A474" t="str">
            <v>1.2.3.06.001.0065</v>
          </cell>
          <cell r="B474" t="str">
            <v>A</v>
          </cell>
          <cell r="C474">
            <v>1</v>
          </cell>
          <cell r="D474">
            <v>2995</v>
          </cell>
          <cell r="E474" t="str">
            <v>Abrigo do Gerador no Pátio GH</v>
          </cell>
          <cell r="F474">
            <v>538350.94999999995</v>
          </cell>
          <cell r="G474">
            <v>0</v>
          </cell>
          <cell r="H474">
            <v>0</v>
          </cell>
          <cell r="I474">
            <v>538350.94999999995</v>
          </cell>
        </row>
        <row r="475">
          <cell r="A475" t="str">
            <v>1.2.3.06.001.0066</v>
          </cell>
          <cell r="B475" t="str">
            <v>A</v>
          </cell>
          <cell r="C475">
            <v>1</v>
          </cell>
          <cell r="D475">
            <v>3785</v>
          </cell>
          <cell r="E475" t="str">
            <v>Estação de Esgotamento Sanitário</v>
          </cell>
          <cell r="F475">
            <v>133328.07</v>
          </cell>
          <cell r="G475">
            <v>74078.559999999998</v>
          </cell>
          <cell r="H475">
            <v>0</v>
          </cell>
          <cell r="I475">
            <v>207406.63</v>
          </cell>
        </row>
        <row r="476">
          <cell r="A476" t="str">
            <v>1.2.3.06.001.0067</v>
          </cell>
          <cell r="B476" t="str">
            <v>A</v>
          </cell>
          <cell r="C476">
            <v>1</v>
          </cell>
          <cell r="D476">
            <v>3786</v>
          </cell>
          <cell r="E476" t="str">
            <v>Subestação 01</v>
          </cell>
          <cell r="F476">
            <v>103575.74</v>
          </cell>
          <cell r="G476">
            <v>0</v>
          </cell>
          <cell r="H476">
            <v>0</v>
          </cell>
          <cell r="I476">
            <v>103575.74</v>
          </cell>
        </row>
        <row r="477">
          <cell r="A477" t="str">
            <v>1.2.3.06.001.0068</v>
          </cell>
          <cell r="B477" t="str">
            <v>A</v>
          </cell>
          <cell r="C477">
            <v>1</v>
          </cell>
          <cell r="D477">
            <v>3787</v>
          </cell>
          <cell r="E477" t="str">
            <v>Rampa Ponta da Espera</v>
          </cell>
          <cell r="F477">
            <v>95713</v>
          </cell>
          <cell r="G477">
            <v>31082.54</v>
          </cell>
          <cell r="H477">
            <v>0</v>
          </cell>
          <cell r="I477">
            <v>126795.54</v>
          </cell>
        </row>
        <row r="478">
          <cell r="A478" t="str">
            <v>1.2.3.06.001.0069</v>
          </cell>
          <cell r="B478" t="str">
            <v>A</v>
          </cell>
          <cell r="C478">
            <v>1</v>
          </cell>
          <cell r="D478">
            <v>3788</v>
          </cell>
          <cell r="E478" t="str">
            <v>Rampa Cujupe</v>
          </cell>
          <cell r="F478">
            <v>93279.67</v>
          </cell>
          <cell r="G478">
            <v>31082.54</v>
          </cell>
          <cell r="H478">
            <v>0</v>
          </cell>
          <cell r="I478">
            <v>124362.21</v>
          </cell>
        </row>
        <row r="479">
          <cell r="A479" t="str">
            <v>1.2.3.06.001.0070</v>
          </cell>
          <cell r="B479" t="str">
            <v>A</v>
          </cell>
          <cell r="C479">
            <v>1</v>
          </cell>
          <cell r="D479">
            <v>3789</v>
          </cell>
          <cell r="E479" t="str">
            <v>Prédio Corpo de Bombeiro - Novo</v>
          </cell>
          <cell r="F479">
            <v>86894.57</v>
          </cell>
          <cell r="G479">
            <v>0</v>
          </cell>
          <cell r="H479">
            <v>0</v>
          </cell>
          <cell r="I479">
            <v>86894.57</v>
          </cell>
        </row>
        <row r="480">
          <cell r="A480" t="str">
            <v>1.2.3.06.001.0071</v>
          </cell>
          <cell r="B480" t="str">
            <v>A</v>
          </cell>
          <cell r="C480">
            <v>1</v>
          </cell>
          <cell r="D480">
            <v>3790</v>
          </cell>
          <cell r="E480" t="str">
            <v>Cais de São José de Ribamar</v>
          </cell>
          <cell r="F480">
            <v>187485.28</v>
          </cell>
          <cell r="G480">
            <v>0</v>
          </cell>
          <cell r="H480">
            <v>0</v>
          </cell>
          <cell r="I480">
            <v>187485.28</v>
          </cell>
        </row>
        <row r="481">
          <cell r="A481" t="str">
            <v>1.2.3.06.001.0072</v>
          </cell>
          <cell r="B481" t="str">
            <v>A</v>
          </cell>
          <cell r="C481">
            <v>1</v>
          </cell>
          <cell r="D481">
            <v>3791</v>
          </cell>
          <cell r="E481" t="str">
            <v>Subestação 02</v>
          </cell>
          <cell r="F481">
            <v>103575.75</v>
          </cell>
          <cell r="G481">
            <v>0</v>
          </cell>
          <cell r="H481">
            <v>0</v>
          </cell>
          <cell r="I481">
            <v>103575.75</v>
          </cell>
        </row>
        <row r="482">
          <cell r="A482" t="str">
            <v>1.2.3.06.001.0073</v>
          </cell>
          <cell r="B482" t="str">
            <v>A</v>
          </cell>
          <cell r="C482">
            <v>1</v>
          </cell>
          <cell r="D482">
            <v>3792</v>
          </cell>
          <cell r="E482" t="str">
            <v>Subestação 03</v>
          </cell>
          <cell r="F482">
            <v>81250.25</v>
          </cell>
          <cell r="G482">
            <v>0</v>
          </cell>
          <cell r="H482">
            <v>0</v>
          </cell>
          <cell r="I482">
            <v>81250.25</v>
          </cell>
        </row>
        <row r="483">
          <cell r="A483" t="str">
            <v>1.2.3.06.001.0075</v>
          </cell>
          <cell r="B483" t="str">
            <v>A</v>
          </cell>
          <cell r="C483">
            <v>1</v>
          </cell>
          <cell r="D483">
            <v>3861</v>
          </cell>
          <cell r="E483" t="str">
            <v>Sistema de Combate ao Incêndio - Sede</v>
          </cell>
          <cell r="F483">
            <v>1308933.1299999999</v>
          </cell>
          <cell r="G483">
            <v>0</v>
          </cell>
          <cell r="H483">
            <v>0</v>
          </cell>
          <cell r="I483">
            <v>1308933.1299999999</v>
          </cell>
        </row>
        <row r="484">
          <cell r="A484" t="str">
            <v>1.2.3.06.001.0077</v>
          </cell>
          <cell r="B484" t="str">
            <v>A</v>
          </cell>
          <cell r="C484">
            <v>1</v>
          </cell>
          <cell r="D484">
            <v>3918</v>
          </cell>
          <cell r="E484" t="str">
            <v>Base Equip. Combate Incêndios P. Espera</v>
          </cell>
          <cell r="F484">
            <v>303557.37</v>
          </cell>
          <cell r="G484">
            <v>185976.85</v>
          </cell>
          <cell r="H484">
            <v>0</v>
          </cell>
          <cell r="I484">
            <v>489534.22</v>
          </cell>
        </row>
        <row r="485">
          <cell r="A485" t="str">
            <v>1.2.3.06.001.0078</v>
          </cell>
          <cell r="B485" t="str">
            <v>A</v>
          </cell>
          <cell r="C485">
            <v>1</v>
          </cell>
          <cell r="D485">
            <v>3930</v>
          </cell>
          <cell r="E485" t="str">
            <v>Pav. Rígida Acessos e Pátios Granéis Liq</v>
          </cell>
          <cell r="F485">
            <v>1672071.41</v>
          </cell>
          <cell r="G485">
            <v>695678.76</v>
          </cell>
          <cell r="H485">
            <v>0</v>
          </cell>
          <cell r="I485">
            <v>2367750.17</v>
          </cell>
        </row>
        <row r="486">
          <cell r="A486" t="str">
            <v>1.2.3.06.001.0079</v>
          </cell>
          <cell r="B486" t="str">
            <v>A</v>
          </cell>
          <cell r="C486">
            <v>1</v>
          </cell>
          <cell r="D486">
            <v>4023</v>
          </cell>
          <cell r="E486" t="str">
            <v>Data Center Ponta da Espera</v>
          </cell>
          <cell r="F486">
            <v>0</v>
          </cell>
          <cell r="G486">
            <v>294442.3</v>
          </cell>
          <cell r="H486">
            <v>0</v>
          </cell>
          <cell r="I486">
            <v>294442.3</v>
          </cell>
        </row>
        <row r="487">
          <cell r="A487" t="str">
            <v>1.2.3.06.001.0080</v>
          </cell>
          <cell r="B487" t="str">
            <v>A</v>
          </cell>
          <cell r="C487">
            <v>1</v>
          </cell>
          <cell r="D487">
            <v>4070</v>
          </cell>
          <cell r="E487" t="str">
            <v>Abrigo Contenção Prod. Perigosos Cujupe</v>
          </cell>
          <cell r="F487">
            <v>0</v>
          </cell>
          <cell r="G487">
            <v>164717.53</v>
          </cell>
          <cell r="H487">
            <v>0</v>
          </cell>
          <cell r="I487">
            <v>164717.53</v>
          </cell>
        </row>
        <row r="488">
          <cell r="A488" t="str">
            <v>1.2.3.06.001.0081</v>
          </cell>
          <cell r="B488" t="str">
            <v>A</v>
          </cell>
          <cell r="C488">
            <v>1</v>
          </cell>
          <cell r="D488">
            <v>4072</v>
          </cell>
          <cell r="E488" t="str">
            <v>Ambulatório</v>
          </cell>
          <cell r="F488">
            <v>0</v>
          </cell>
          <cell r="G488">
            <v>2276.94</v>
          </cell>
          <cell r="H488">
            <v>0</v>
          </cell>
          <cell r="I488">
            <v>2276.94</v>
          </cell>
        </row>
        <row r="489">
          <cell r="A489" t="str">
            <v>1.2.3.06.001.0082</v>
          </cell>
          <cell r="B489" t="str">
            <v>A</v>
          </cell>
          <cell r="C489">
            <v>1</v>
          </cell>
          <cell r="D489">
            <v>4073</v>
          </cell>
          <cell r="E489" t="str">
            <v>Estação Elevatória Geral</v>
          </cell>
          <cell r="F489">
            <v>0</v>
          </cell>
          <cell r="G489">
            <v>15171.26</v>
          </cell>
          <cell r="H489">
            <v>0</v>
          </cell>
          <cell r="I489">
            <v>15171.26</v>
          </cell>
        </row>
        <row r="490">
          <cell r="A490" t="str">
            <v>1.2.3.06.001.0083</v>
          </cell>
          <cell r="B490" t="str">
            <v>A</v>
          </cell>
          <cell r="C490">
            <v>1</v>
          </cell>
          <cell r="D490">
            <v>4075</v>
          </cell>
          <cell r="E490" t="str">
            <v>Linha Tronco de Dutos</v>
          </cell>
          <cell r="F490">
            <v>0</v>
          </cell>
          <cell r="G490">
            <v>262860.25</v>
          </cell>
          <cell r="H490">
            <v>0</v>
          </cell>
          <cell r="I490">
            <v>262860.25</v>
          </cell>
        </row>
        <row r="491">
          <cell r="A491" t="str">
            <v>1.2.3.06.001.0084</v>
          </cell>
          <cell r="B491" t="str">
            <v>A</v>
          </cell>
          <cell r="C491">
            <v>1</v>
          </cell>
          <cell r="D491">
            <v>4127</v>
          </cell>
          <cell r="E491" t="str">
            <v>Pav. Rígida Enc. Av. Rio Anil/Rio Mearim</v>
          </cell>
          <cell r="F491">
            <v>0</v>
          </cell>
          <cell r="G491">
            <v>205771.23</v>
          </cell>
          <cell r="H491">
            <v>0</v>
          </cell>
          <cell r="I491">
            <v>205771.23</v>
          </cell>
        </row>
        <row r="492">
          <cell r="A492" t="str">
            <v>1.2.3.06.001.0085</v>
          </cell>
          <cell r="B492" t="str">
            <v>A</v>
          </cell>
          <cell r="C492">
            <v>1</v>
          </cell>
          <cell r="D492">
            <v>4142</v>
          </cell>
          <cell r="E492" t="str">
            <v>Pav. Rígida Av. Rio Itapecuru</v>
          </cell>
          <cell r="F492">
            <v>0</v>
          </cell>
          <cell r="G492">
            <v>1641441.62</v>
          </cell>
          <cell r="H492">
            <v>0</v>
          </cell>
          <cell r="I492">
            <v>1641441.62</v>
          </cell>
        </row>
        <row r="493">
          <cell r="A493" t="str">
            <v>1.2.3.06.001.0086</v>
          </cell>
          <cell r="B493" t="str">
            <v>A</v>
          </cell>
          <cell r="C493">
            <v>1</v>
          </cell>
          <cell r="D493">
            <v>4143</v>
          </cell>
          <cell r="E493" t="str">
            <v>Faixas Elevadas Av. Rio Itapecuru</v>
          </cell>
          <cell r="F493">
            <v>0</v>
          </cell>
          <cell r="G493">
            <v>153160.70000000001</v>
          </cell>
          <cell r="H493">
            <v>0</v>
          </cell>
          <cell r="I493">
            <v>153160.70000000001</v>
          </cell>
        </row>
        <row r="494">
          <cell r="A494" t="str">
            <v>1.2.3.06.001.0087</v>
          </cell>
          <cell r="B494" t="str">
            <v>A</v>
          </cell>
          <cell r="C494">
            <v>1</v>
          </cell>
          <cell r="D494">
            <v>4153</v>
          </cell>
          <cell r="E494" t="str">
            <v>Pav. Rígida Av. Rio Mearim</v>
          </cell>
          <cell r="F494">
            <v>0</v>
          </cell>
          <cell r="G494">
            <v>75991.89</v>
          </cell>
          <cell r="H494">
            <v>0</v>
          </cell>
          <cell r="I494">
            <v>75991.89</v>
          </cell>
        </row>
        <row r="495">
          <cell r="A495" t="str">
            <v>1.2.3.06.001.0088</v>
          </cell>
          <cell r="B495" t="str">
            <v>A</v>
          </cell>
          <cell r="C495">
            <v>1</v>
          </cell>
          <cell r="D495">
            <v>4166</v>
          </cell>
          <cell r="E495" t="str">
            <v>Dragagem Aprofundamento Ilha Guarapirá</v>
          </cell>
          <cell r="F495">
            <v>0</v>
          </cell>
          <cell r="G495">
            <v>54432.72</v>
          </cell>
          <cell r="H495">
            <v>0</v>
          </cell>
          <cell r="I495">
            <v>54432.72</v>
          </cell>
        </row>
        <row r="496">
          <cell r="A496" t="str">
            <v>1.2.3.06.002</v>
          </cell>
          <cell r="B496" t="str">
            <v>S</v>
          </cell>
          <cell r="C496">
            <v>1</v>
          </cell>
          <cell r="D496">
            <v>390</v>
          </cell>
          <cell r="E496" t="str">
            <v>Convênio DNIT AQ/173/2003/00</v>
          </cell>
          <cell r="F496">
            <v>2498579.09</v>
          </cell>
          <cell r="G496">
            <v>0</v>
          </cell>
          <cell r="H496">
            <v>0</v>
          </cell>
          <cell r="I496">
            <v>2498579.09</v>
          </cell>
        </row>
        <row r="497">
          <cell r="A497" t="str">
            <v>1.2.3.06.002.0001</v>
          </cell>
          <cell r="B497" t="str">
            <v>S</v>
          </cell>
          <cell r="C497">
            <v>1</v>
          </cell>
          <cell r="D497">
            <v>391</v>
          </cell>
          <cell r="E497" t="str">
            <v>Obras And. Convênio DNIT AQ/173/2003/00</v>
          </cell>
          <cell r="F497">
            <v>2498579.09</v>
          </cell>
          <cell r="G497">
            <v>0</v>
          </cell>
          <cell r="H497">
            <v>0</v>
          </cell>
          <cell r="I497">
            <v>2498579.09</v>
          </cell>
        </row>
        <row r="498">
          <cell r="A498" t="str">
            <v xml:space="preserve">1.2.3.06.002.0001.0001 </v>
          </cell>
          <cell r="B498" t="str">
            <v>A</v>
          </cell>
          <cell r="C498">
            <v>1</v>
          </cell>
          <cell r="D498">
            <v>392</v>
          </cell>
          <cell r="E498" t="str">
            <v>Obras em 2004</v>
          </cell>
          <cell r="F498">
            <v>1802447.15</v>
          </cell>
          <cell r="G498">
            <v>0</v>
          </cell>
          <cell r="H498">
            <v>0</v>
          </cell>
          <cell r="I498">
            <v>1802447.15</v>
          </cell>
        </row>
        <row r="499">
          <cell r="A499" t="str">
            <v xml:space="preserve">1.2.3.06.002.0001.0002  </v>
          </cell>
          <cell r="B499" t="str">
            <v>A</v>
          </cell>
          <cell r="C499">
            <v>1</v>
          </cell>
          <cell r="D499">
            <v>393</v>
          </cell>
          <cell r="E499" t="str">
            <v>Sist Atrac. a Laser-DNIT AQ/173/2003/00</v>
          </cell>
          <cell r="F499">
            <v>696131.94</v>
          </cell>
          <cell r="G499">
            <v>0</v>
          </cell>
          <cell r="H499">
            <v>0</v>
          </cell>
          <cell r="I499">
            <v>696131.94</v>
          </cell>
        </row>
        <row r="500">
          <cell r="A500" t="str">
            <v>1.2.3.06.003</v>
          </cell>
          <cell r="B500" t="str">
            <v>S</v>
          </cell>
          <cell r="C500">
            <v>1</v>
          </cell>
          <cell r="D500">
            <v>400</v>
          </cell>
          <cell r="E500" t="str">
            <v>Convênio DNIT AQ 00.01.0226/2004</v>
          </cell>
          <cell r="F500">
            <v>565838.06999999995</v>
          </cell>
          <cell r="G500">
            <v>0</v>
          </cell>
          <cell r="H500">
            <v>0</v>
          </cell>
          <cell r="I500">
            <v>565838.06999999995</v>
          </cell>
        </row>
        <row r="501">
          <cell r="A501" t="str">
            <v>1.2.3.06.003.0001</v>
          </cell>
          <cell r="B501" t="str">
            <v>S</v>
          </cell>
          <cell r="C501">
            <v>1</v>
          </cell>
          <cell r="D501">
            <v>401</v>
          </cell>
          <cell r="E501" t="str">
            <v>Obras And. Conv. DNIT AQ 00.01.0226/2004</v>
          </cell>
          <cell r="F501">
            <v>565838.06999999995</v>
          </cell>
          <cell r="G501">
            <v>0</v>
          </cell>
          <cell r="H501">
            <v>0</v>
          </cell>
          <cell r="I501">
            <v>565838.06999999995</v>
          </cell>
        </row>
        <row r="502">
          <cell r="A502" t="str">
            <v xml:space="preserve">1.2.3.06.003.0001.0001 </v>
          </cell>
          <cell r="B502" t="str">
            <v>A</v>
          </cell>
          <cell r="C502">
            <v>1</v>
          </cell>
          <cell r="D502">
            <v>402</v>
          </cell>
          <cell r="E502" t="str">
            <v>Posto VIGIAGRO - DNIT AQ 00.01.0226/2004</v>
          </cell>
          <cell r="F502">
            <v>59094.83</v>
          </cell>
          <cell r="G502">
            <v>0</v>
          </cell>
          <cell r="H502">
            <v>0</v>
          </cell>
          <cell r="I502">
            <v>59094.83</v>
          </cell>
        </row>
        <row r="503">
          <cell r="A503" t="str">
            <v>1.2.3.06.003.0001.0002</v>
          </cell>
          <cell r="B503" t="str">
            <v>A</v>
          </cell>
          <cell r="C503">
            <v>1</v>
          </cell>
          <cell r="D503">
            <v>403</v>
          </cell>
          <cell r="E503" t="str">
            <v>Prédio Centro de Negócios - DNIT 226</v>
          </cell>
          <cell r="F503">
            <v>506743.24</v>
          </cell>
          <cell r="G503">
            <v>0</v>
          </cell>
          <cell r="H503">
            <v>0</v>
          </cell>
          <cell r="I503">
            <v>506743.24</v>
          </cell>
        </row>
        <row r="504">
          <cell r="A504" t="str">
            <v>1.2.3.06.004</v>
          </cell>
          <cell r="B504" t="str">
            <v>S</v>
          </cell>
          <cell r="C504">
            <v>1</v>
          </cell>
          <cell r="D504">
            <v>404</v>
          </cell>
          <cell r="E504" t="str">
            <v>Convênio SEP/001/2007</v>
          </cell>
          <cell r="F504">
            <v>16207119.630000001</v>
          </cell>
          <cell r="G504">
            <v>0</v>
          </cell>
          <cell r="H504">
            <v>0</v>
          </cell>
          <cell r="I504">
            <v>16207119.630000001</v>
          </cell>
        </row>
        <row r="505">
          <cell r="A505" t="str">
            <v>1.2.3.06.004.0001</v>
          </cell>
          <cell r="B505" t="str">
            <v>S</v>
          </cell>
          <cell r="C505">
            <v>1</v>
          </cell>
          <cell r="D505">
            <v>405</v>
          </cell>
          <cell r="E505" t="str">
            <v>Obras And. Convênio SEP/001/2007</v>
          </cell>
          <cell r="F505">
            <v>14479635.83</v>
          </cell>
          <cell r="G505">
            <v>0</v>
          </cell>
          <cell r="H505">
            <v>0</v>
          </cell>
          <cell r="I505">
            <v>14479635.83</v>
          </cell>
        </row>
        <row r="506">
          <cell r="A506" t="str">
            <v xml:space="preserve">1.2.3.06.004.0001.0001 </v>
          </cell>
          <cell r="B506" t="str">
            <v>A</v>
          </cell>
          <cell r="C506">
            <v>1</v>
          </cell>
          <cell r="D506">
            <v>406</v>
          </cell>
          <cell r="E506" t="str">
            <v>Dragagem Canal e Const Aterro Hidráulico</v>
          </cell>
          <cell r="F506">
            <v>14479635.83</v>
          </cell>
          <cell r="G506">
            <v>0</v>
          </cell>
          <cell r="H506">
            <v>0</v>
          </cell>
          <cell r="I506">
            <v>14479635.83</v>
          </cell>
        </row>
        <row r="507">
          <cell r="A507" t="str">
            <v>1.2.3.06.004.0002</v>
          </cell>
          <cell r="B507" t="str">
            <v>S</v>
          </cell>
          <cell r="C507">
            <v>1</v>
          </cell>
          <cell r="D507">
            <v>407</v>
          </cell>
          <cell r="E507" t="str">
            <v>Gastos Extraordinários SEP/001/2007</v>
          </cell>
          <cell r="F507">
            <v>1727483.8</v>
          </cell>
          <cell r="G507">
            <v>0</v>
          </cell>
          <cell r="H507">
            <v>0</v>
          </cell>
          <cell r="I507">
            <v>1727483.8</v>
          </cell>
        </row>
        <row r="508">
          <cell r="A508" t="str">
            <v xml:space="preserve">1.2.3.06.004.0002.0001  </v>
          </cell>
          <cell r="B508" t="str">
            <v>A</v>
          </cell>
          <cell r="C508">
            <v>1</v>
          </cell>
          <cell r="D508">
            <v>408</v>
          </cell>
          <cell r="E508" t="str">
            <v>IRRF SEP</v>
          </cell>
          <cell r="F508">
            <v>1727483.8</v>
          </cell>
          <cell r="G508">
            <v>0</v>
          </cell>
          <cell r="H508">
            <v>0</v>
          </cell>
          <cell r="I508">
            <v>1727483.8</v>
          </cell>
        </row>
        <row r="509">
          <cell r="A509" t="str">
            <v>1.2.3.06.005</v>
          </cell>
          <cell r="B509" t="str">
            <v>S</v>
          </cell>
          <cell r="C509">
            <v>1</v>
          </cell>
          <cell r="D509">
            <v>1467</v>
          </cell>
          <cell r="E509" t="str">
            <v>Termo de Compromisso SEP/012/2011</v>
          </cell>
          <cell r="F509">
            <v>41158949.460000001</v>
          </cell>
          <cell r="G509">
            <v>0</v>
          </cell>
          <cell r="H509">
            <v>0</v>
          </cell>
          <cell r="I509">
            <v>41158949.460000001</v>
          </cell>
        </row>
        <row r="510">
          <cell r="A510" t="str">
            <v>1.2.3.06.005.0001</v>
          </cell>
          <cell r="B510" t="str">
            <v>S</v>
          </cell>
          <cell r="C510">
            <v>1</v>
          </cell>
          <cell r="D510">
            <v>1468</v>
          </cell>
          <cell r="E510" t="str">
            <v>Obras And. Termo de Comp. SEP/012/2011</v>
          </cell>
          <cell r="F510">
            <v>40564207.960000001</v>
          </cell>
          <cell r="G510">
            <v>0</v>
          </cell>
          <cell r="H510">
            <v>0</v>
          </cell>
          <cell r="I510">
            <v>40564207.960000001</v>
          </cell>
        </row>
        <row r="511">
          <cell r="A511" t="str">
            <v>1.2.3.06.005.0001.0001</v>
          </cell>
          <cell r="B511" t="str">
            <v>A</v>
          </cell>
          <cell r="C511">
            <v>1</v>
          </cell>
          <cell r="D511">
            <v>1469</v>
          </cell>
          <cell r="E511" t="str">
            <v>Construção Berço 108 - SEP/012/2011</v>
          </cell>
          <cell r="F511">
            <v>38237878.189999998</v>
          </cell>
          <cell r="G511">
            <v>0</v>
          </cell>
          <cell r="H511">
            <v>0</v>
          </cell>
          <cell r="I511">
            <v>38237878.189999998</v>
          </cell>
        </row>
        <row r="512">
          <cell r="A512" t="str">
            <v xml:space="preserve">1.2.3.06.005.0001.0002 </v>
          </cell>
          <cell r="B512" t="str">
            <v>A</v>
          </cell>
          <cell r="C512">
            <v>1</v>
          </cell>
          <cell r="D512">
            <v>1653</v>
          </cell>
          <cell r="E512" t="str">
            <v>Ger. Fiscal. Berço 108 - SEP/012/2011</v>
          </cell>
          <cell r="F512">
            <v>2326329.77</v>
          </cell>
          <cell r="G512">
            <v>0</v>
          </cell>
          <cell r="H512">
            <v>0</v>
          </cell>
          <cell r="I512">
            <v>2326329.77</v>
          </cell>
        </row>
        <row r="513">
          <cell r="A513" t="str">
            <v>1.2.3.06.005.0002</v>
          </cell>
          <cell r="B513" t="str">
            <v>S</v>
          </cell>
          <cell r="C513">
            <v>1</v>
          </cell>
          <cell r="D513">
            <v>1550</v>
          </cell>
          <cell r="E513" t="str">
            <v>Gastos Extraordinários TC SEP/012/2011</v>
          </cell>
          <cell r="F513">
            <v>594741.5</v>
          </cell>
          <cell r="G513">
            <v>0</v>
          </cell>
          <cell r="H513">
            <v>0</v>
          </cell>
          <cell r="I513">
            <v>594741.5</v>
          </cell>
        </row>
        <row r="514">
          <cell r="A514" t="str">
            <v xml:space="preserve">1.2.3.06.005.0002.0001  </v>
          </cell>
          <cell r="B514" t="str">
            <v>A</v>
          </cell>
          <cell r="C514">
            <v>1</v>
          </cell>
          <cell r="D514">
            <v>1551</v>
          </cell>
          <cell r="E514" t="str">
            <v>IRRF TC SEP</v>
          </cell>
          <cell r="F514">
            <v>594741.5</v>
          </cell>
          <cell r="G514">
            <v>0</v>
          </cell>
          <cell r="H514">
            <v>0</v>
          </cell>
          <cell r="I514">
            <v>594741.5</v>
          </cell>
        </row>
        <row r="515">
          <cell r="A515" t="str">
            <v>1.2.3.06.006</v>
          </cell>
          <cell r="B515" t="str">
            <v>S</v>
          </cell>
          <cell r="C515">
            <v>1</v>
          </cell>
          <cell r="D515">
            <v>1956</v>
          </cell>
          <cell r="E515" t="str">
            <v>Termo de Compromisso SEP/04/2014</v>
          </cell>
          <cell r="F515">
            <v>30275029.75</v>
          </cell>
          <cell r="G515">
            <v>0</v>
          </cell>
          <cell r="H515">
            <v>0</v>
          </cell>
          <cell r="I515">
            <v>30275029.75</v>
          </cell>
        </row>
        <row r="516">
          <cell r="A516" t="str">
            <v>1.2.3.06.006.0001</v>
          </cell>
          <cell r="B516" t="str">
            <v>S</v>
          </cell>
          <cell r="C516">
            <v>1</v>
          </cell>
          <cell r="D516">
            <v>1957</v>
          </cell>
          <cell r="E516" t="str">
            <v>Obras And. Termo de Comp. SEP/04/2014</v>
          </cell>
          <cell r="F516">
            <v>26943567.82</v>
          </cell>
          <cell r="G516">
            <v>0</v>
          </cell>
          <cell r="H516">
            <v>0</v>
          </cell>
          <cell r="I516">
            <v>26943567.82</v>
          </cell>
        </row>
        <row r="517">
          <cell r="A517" t="str">
            <v xml:space="preserve">1.2.3.06.006.0001.0001 </v>
          </cell>
          <cell r="B517" t="str">
            <v>A</v>
          </cell>
          <cell r="C517">
            <v>1</v>
          </cell>
          <cell r="D517">
            <v>1958</v>
          </cell>
          <cell r="E517" t="str">
            <v>Construção Berço 108 - SEP/04/2014</v>
          </cell>
          <cell r="F517">
            <v>24051626.989999998</v>
          </cell>
          <cell r="G517">
            <v>0</v>
          </cell>
          <cell r="H517">
            <v>0</v>
          </cell>
          <cell r="I517">
            <v>24051626.989999998</v>
          </cell>
        </row>
        <row r="518">
          <cell r="A518" t="str">
            <v xml:space="preserve">1.2.3.06.006.0001.0002 </v>
          </cell>
          <cell r="B518" t="str">
            <v>A</v>
          </cell>
          <cell r="C518">
            <v>1</v>
          </cell>
          <cell r="D518">
            <v>1959</v>
          </cell>
          <cell r="E518" t="str">
            <v>Ger. Fiscal. Berço 108 - SEP/04/2014</v>
          </cell>
          <cell r="F518">
            <v>1942386.71</v>
          </cell>
          <cell r="G518">
            <v>0</v>
          </cell>
          <cell r="H518">
            <v>0</v>
          </cell>
          <cell r="I518">
            <v>1942386.71</v>
          </cell>
        </row>
        <row r="519">
          <cell r="A519" t="str">
            <v xml:space="preserve">1.2.3.06.006.0001.0003   </v>
          </cell>
          <cell r="B519" t="str">
            <v>A</v>
          </cell>
          <cell r="C519">
            <v>1</v>
          </cell>
          <cell r="D519">
            <v>2594</v>
          </cell>
          <cell r="E519" t="str">
            <v>Banheiro Berço 108 - SEP/04/2014</v>
          </cell>
          <cell r="F519">
            <v>162550.74</v>
          </cell>
          <cell r="G519">
            <v>0</v>
          </cell>
          <cell r="H519">
            <v>0</v>
          </cell>
          <cell r="I519">
            <v>162550.74</v>
          </cell>
        </row>
        <row r="520">
          <cell r="A520" t="str">
            <v xml:space="preserve">1.2.3.06.006.0001.0004 </v>
          </cell>
          <cell r="B520" t="str">
            <v>A</v>
          </cell>
          <cell r="C520">
            <v>1</v>
          </cell>
          <cell r="D520">
            <v>2640</v>
          </cell>
          <cell r="E520" t="str">
            <v>Sist. Elétrico Berço 108 - SEP/04/2014</v>
          </cell>
          <cell r="F520">
            <v>787003.38</v>
          </cell>
          <cell r="G520">
            <v>0</v>
          </cell>
          <cell r="H520">
            <v>0</v>
          </cell>
          <cell r="I520">
            <v>787003.38</v>
          </cell>
        </row>
        <row r="521">
          <cell r="A521" t="str">
            <v>1.2.3.06.006.0003</v>
          </cell>
          <cell r="B521" t="str">
            <v>S</v>
          </cell>
          <cell r="C521">
            <v>1</v>
          </cell>
          <cell r="D521">
            <v>2454</v>
          </cell>
          <cell r="E521" t="str">
            <v>Bens Móveis Termo de Comp. SEP/04/2014</v>
          </cell>
          <cell r="F521">
            <v>3331461.93</v>
          </cell>
          <cell r="G521">
            <v>0</v>
          </cell>
          <cell r="H521">
            <v>0</v>
          </cell>
          <cell r="I521">
            <v>3331461.93</v>
          </cell>
        </row>
        <row r="522">
          <cell r="A522" t="str">
            <v xml:space="preserve">1.2.3.06.006.0003.0001  </v>
          </cell>
          <cell r="B522" t="str">
            <v>A</v>
          </cell>
          <cell r="C522">
            <v>1</v>
          </cell>
          <cell r="D522">
            <v>2455</v>
          </cell>
          <cell r="E522" t="str">
            <v>Defensas Termo de Comp. SEP/04/2014</v>
          </cell>
          <cell r="F522">
            <v>3331461.93</v>
          </cell>
          <cell r="G522">
            <v>0</v>
          </cell>
          <cell r="H522">
            <v>0</v>
          </cell>
          <cell r="I522">
            <v>3331461.93</v>
          </cell>
        </row>
        <row r="523">
          <cell r="A523" t="str">
            <v>1.2.3.08</v>
          </cell>
          <cell r="B523" t="str">
            <v>S</v>
          </cell>
          <cell r="C523">
            <v>1</v>
          </cell>
          <cell r="D523">
            <v>2611</v>
          </cell>
          <cell r="E523" t="str">
            <v>Bens Móveis em Montagem</v>
          </cell>
          <cell r="F523">
            <v>7457545.25</v>
          </cell>
          <cell r="G523">
            <v>720404.46</v>
          </cell>
          <cell r="H523">
            <v>198714.1</v>
          </cell>
          <cell r="I523">
            <v>7979235.6100000003</v>
          </cell>
        </row>
        <row r="524">
          <cell r="A524" t="str">
            <v>1.2.3.08.002</v>
          </cell>
          <cell r="B524" t="str">
            <v>A</v>
          </cell>
          <cell r="C524">
            <v>1</v>
          </cell>
          <cell r="D524">
            <v>2613</v>
          </cell>
          <cell r="E524" t="str">
            <v>Equipamentos de Informática em Montagem</v>
          </cell>
          <cell r="F524">
            <v>7109021.75</v>
          </cell>
          <cell r="G524">
            <v>535214.1</v>
          </cell>
          <cell r="H524">
            <v>198714.1</v>
          </cell>
          <cell r="I524">
            <v>7445521.75</v>
          </cell>
        </row>
        <row r="525">
          <cell r="A525" t="str">
            <v>1.2.3.08.003</v>
          </cell>
          <cell r="B525" t="str">
            <v>A</v>
          </cell>
          <cell r="C525">
            <v>1</v>
          </cell>
          <cell r="D525">
            <v>2614</v>
          </cell>
          <cell r="E525" t="str">
            <v>Máquinas e Equipamentos em Montagem</v>
          </cell>
          <cell r="F525">
            <v>148205.74</v>
          </cell>
          <cell r="G525">
            <v>0</v>
          </cell>
          <cell r="H525">
            <v>0</v>
          </cell>
          <cell r="I525">
            <v>148205.74</v>
          </cell>
        </row>
        <row r="526">
          <cell r="A526" t="str">
            <v>1.2.3.08.005</v>
          </cell>
          <cell r="B526" t="str">
            <v>A</v>
          </cell>
          <cell r="C526">
            <v>1</v>
          </cell>
          <cell r="D526">
            <v>2616</v>
          </cell>
          <cell r="E526" t="str">
            <v>Defensas e Cabeços em Montagem</v>
          </cell>
          <cell r="F526">
            <v>200317.76</v>
          </cell>
          <cell r="G526">
            <v>185190.36</v>
          </cell>
          <cell r="H526">
            <v>0</v>
          </cell>
          <cell r="I526">
            <v>385508.12</v>
          </cell>
        </row>
        <row r="527">
          <cell r="A527" t="str">
            <v>1.2.4</v>
          </cell>
          <cell r="B527" t="str">
            <v>S</v>
          </cell>
          <cell r="C527">
            <v>1</v>
          </cell>
          <cell r="D527">
            <v>409</v>
          </cell>
          <cell r="E527" t="str">
            <v>Intangível</v>
          </cell>
          <cell r="F527">
            <v>24356380.510000002</v>
          </cell>
          <cell r="G527">
            <v>346103</v>
          </cell>
          <cell r="H527">
            <v>0</v>
          </cell>
          <cell r="I527">
            <v>24702483.510000002</v>
          </cell>
        </row>
        <row r="528">
          <cell r="A528" t="str">
            <v>1.2.4.01</v>
          </cell>
          <cell r="B528" t="str">
            <v>S</v>
          </cell>
          <cell r="C528">
            <v>1</v>
          </cell>
          <cell r="D528">
            <v>410</v>
          </cell>
          <cell r="E528" t="str">
            <v>Implantação de Sist. de Gestão e Outros</v>
          </cell>
          <cell r="F528">
            <v>29300153.579999998</v>
          </cell>
          <cell r="G528">
            <v>0</v>
          </cell>
          <cell r="H528">
            <v>0</v>
          </cell>
          <cell r="I528">
            <v>29300153.579999998</v>
          </cell>
        </row>
        <row r="529">
          <cell r="A529" t="str">
            <v>1.2.4.01.001</v>
          </cell>
          <cell r="B529" t="str">
            <v>A</v>
          </cell>
          <cell r="C529">
            <v>1</v>
          </cell>
          <cell r="D529">
            <v>411</v>
          </cell>
          <cell r="E529" t="str">
            <v>Instalações de Equipamentos da Operação</v>
          </cell>
          <cell r="F529">
            <v>160249.01999999999</v>
          </cell>
          <cell r="G529">
            <v>0</v>
          </cell>
          <cell r="H529">
            <v>0</v>
          </cell>
          <cell r="I529">
            <v>160249.01999999999</v>
          </cell>
        </row>
        <row r="530">
          <cell r="A530" t="str">
            <v>1.2.4.01.002</v>
          </cell>
          <cell r="B530" t="str">
            <v>A</v>
          </cell>
          <cell r="C530">
            <v>1</v>
          </cell>
          <cell r="D530">
            <v>412</v>
          </cell>
          <cell r="E530" t="str">
            <v>Estudos e Projetos</v>
          </cell>
          <cell r="F530">
            <v>11750263.279999999</v>
          </cell>
          <cell r="G530">
            <v>0</v>
          </cell>
          <cell r="H530">
            <v>0</v>
          </cell>
          <cell r="I530">
            <v>11750263.279999999</v>
          </cell>
        </row>
        <row r="531">
          <cell r="A531" t="str">
            <v>1.2.4.01.003</v>
          </cell>
          <cell r="B531" t="str">
            <v>A</v>
          </cell>
          <cell r="C531">
            <v>1</v>
          </cell>
          <cell r="D531">
            <v>413</v>
          </cell>
          <cell r="E531" t="str">
            <v>Implant. do Sist. de Gestão Adm/Financ</v>
          </cell>
          <cell r="F531">
            <v>118838.02</v>
          </cell>
          <cell r="G531">
            <v>0</v>
          </cell>
          <cell r="H531">
            <v>0</v>
          </cell>
          <cell r="I531">
            <v>118838.02</v>
          </cell>
        </row>
        <row r="532">
          <cell r="A532" t="str">
            <v>1.2.4.01.004</v>
          </cell>
          <cell r="B532" t="str">
            <v>A</v>
          </cell>
          <cell r="C532">
            <v>1</v>
          </cell>
          <cell r="D532">
            <v>414</v>
          </cell>
          <cell r="E532" t="str">
            <v>Licença de Uso</v>
          </cell>
          <cell r="F532">
            <v>896214.12</v>
          </cell>
          <cell r="G532">
            <v>0</v>
          </cell>
          <cell r="H532">
            <v>0</v>
          </cell>
          <cell r="I532">
            <v>896214.12</v>
          </cell>
        </row>
        <row r="533">
          <cell r="A533" t="str">
            <v>1.2.4.01.005</v>
          </cell>
          <cell r="B533" t="str">
            <v>A</v>
          </cell>
          <cell r="C533">
            <v>1</v>
          </cell>
          <cell r="D533">
            <v>415</v>
          </cell>
          <cell r="E533" t="str">
            <v>Projetos Diversos para Nova Sede</v>
          </cell>
          <cell r="F533">
            <v>168210</v>
          </cell>
          <cell r="G533">
            <v>0</v>
          </cell>
          <cell r="H533">
            <v>0</v>
          </cell>
          <cell r="I533">
            <v>168210</v>
          </cell>
        </row>
        <row r="534">
          <cell r="A534" t="str">
            <v>1.2.4.01.006</v>
          </cell>
          <cell r="B534" t="str">
            <v>A</v>
          </cell>
          <cell r="C534">
            <v>1</v>
          </cell>
          <cell r="D534">
            <v>416</v>
          </cell>
          <cell r="E534" t="str">
            <v>Projeto de Ampl. do Porto do Itaquí</v>
          </cell>
          <cell r="F534">
            <v>655537.57999999996</v>
          </cell>
          <cell r="G534">
            <v>0</v>
          </cell>
          <cell r="H534">
            <v>0</v>
          </cell>
          <cell r="I534">
            <v>655537.57999999996</v>
          </cell>
        </row>
        <row r="535">
          <cell r="A535" t="str">
            <v>1.2.4.01.007</v>
          </cell>
          <cell r="B535" t="str">
            <v>A</v>
          </cell>
          <cell r="C535">
            <v>1</v>
          </cell>
          <cell r="D535">
            <v>417</v>
          </cell>
          <cell r="E535" t="str">
            <v>Programa de Certificação</v>
          </cell>
          <cell r="F535">
            <v>265770</v>
          </cell>
          <cell r="G535">
            <v>0</v>
          </cell>
          <cell r="H535">
            <v>0</v>
          </cell>
          <cell r="I535">
            <v>265770</v>
          </cell>
        </row>
        <row r="536">
          <cell r="A536" t="str">
            <v>1.2.4.01.008</v>
          </cell>
          <cell r="B536" t="str">
            <v>A</v>
          </cell>
          <cell r="C536">
            <v>1</v>
          </cell>
          <cell r="D536">
            <v>418</v>
          </cell>
          <cell r="E536" t="str">
            <v>Instalações de Rede e Outros na Sede</v>
          </cell>
          <cell r="F536">
            <v>1532344.41</v>
          </cell>
          <cell r="G536">
            <v>0</v>
          </cell>
          <cell r="H536">
            <v>0</v>
          </cell>
          <cell r="I536">
            <v>1532344.41</v>
          </cell>
        </row>
        <row r="537">
          <cell r="A537" t="str">
            <v>1.2.4.01.009</v>
          </cell>
          <cell r="B537" t="str">
            <v>A</v>
          </cell>
          <cell r="C537">
            <v>1</v>
          </cell>
          <cell r="D537">
            <v>419</v>
          </cell>
          <cell r="E537" t="str">
            <v>Implant. do Sist. - Fund. Sousandrade</v>
          </cell>
          <cell r="F537">
            <v>1550000</v>
          </cell>
          <cell r="G537">
            <v>0</v>
          </cell>
          <cell r="H537">
            <v>0</v>
          </cell>
          <cell r="I537">
            <v>1550000</v>
          </cell>
        </row>
        <row r="538">
          <cell r="A538" t="str">
            <v>1.2.4.01.010</v>
          </cell>
          <cell r="B538" t="str">
            <v>A</v>
          </cell>
          <cell r="C538">
            <v>1</v>
          </cell>
          <cell r="D538">
            <v>420</v>
          </cell>
          <cell r="E538" t="str">
            <v>Drag. de Aprofundamento do Cais do Porto</v>
          </cell>
          <cell r="F538">
            <v>3159930</v>
          </cell>
          <cell r="G538">
            <v>0</v>
          </cell>
          <cell r="H538">
            <v>0</v>
          </cell>
          <cell r="I538">
            <v>3159930</v>
          </cell>
        </row>
        <row r="539">
          <cell r="A539" t="str">
            <v>1.2.4.01.011</v>
          </cell>
          <cell r="B539" t="str">
            <v>A</v>
          </cell>
          <cell r="C539">
            <v>1</v>
          </cell>
          <cell r="D539">
            <v>421</v>
          </cell>
          <cell r="E539" t="str">
            <v>Melhorias Prédio Adm Codomar</v>
          </cell>
          <cell r="F539">
            <v>281907.7</v>
          </cell>
          <cell r="G539">
            <v>0</v>
          </cell>
          <cell r="H539">
            <v>0</v>
          </cell>
          <cell r="I539">
            <v>281907.7</v>
          </cell>
        </row>
        <row r="540">
          <cell r="A540" t="str">
            <v>1.2.4.01.012</v>
          </cell>
          <cell r="B540" t="str">
            <v>A</v>
          </cell>
          <cell r="C540">
            <v>1</v>
          </cell>
          <cell r="D540">
            <v>422</v>
          </cell>
          <cell r="E540" t="str">
            <v>Instalações na Operação</v>
          </cell>
          <cell r="F540">
            <v>224137.31</v>
          </cell>
          <cell r="G540">
            <v>0</v>
          </cell>
          <cell r="H540">
            <v>0</v>
          </cell>
          <cell r="I540">
            <v>224137.31</v>
          </cell>
        </row>
        <row r="541">
          <cell r="A541" t="str">
            <v>1.2.4.01.013</v>
          </cell>
          <cell r="B541" t="str">
            <v>A</v>
          </cell>
          <cell r="C541">
            <v>1</v>
          </cell>
          <cell r="D541">
            <v>423</v>
          </cell>
          <cell r="E541" t="str">
            <v>Modern.e Reimplant.Sist-Fund.Sousandrade</v>
          </cell>
          <cell r="F541">
            <v>3000000</v>
          </cell>
          <cell r="G541">
            <v>0</v>
          </cell>
          <cell r="H541">
            <v>0</v>
          </cell>
          <cell r="I541">
            <v>3000000</v>
          </cell>
        </row>
        <row r="542">
          <cell r="A542" t="str">
            <v>1.2.4.01.014</v>
          </cell>
          <cell r="B542" t="str">
            <v>A</v>
          </cell>
          <cell r="C542">
            <v>1</v>
          </cell>
          <cell r="D542">
            <v>424</v>
          </cell>
          <cell r="E542" t="str">
            <v>Recuperações em Imóveis de Terceiros</v>
          </cell>
          <cell r="F542">
            <v>5387272.5499999998</v>
          </cell>
          <cell r="G542">
            <v>0</v>
          </cell>
          <cell r="H542">
            <v>0</v>
          </cell>
          <cell r="I542">
            <v>5387272.5499999998</v>
          </cell>
        </row>
        <row r="543">
          <cell r="A543" t="str">
            <v>1.2.4.01.015</v>
          </cell>
          <cell r="B543" t="str">
            <v>A</v>
          </cell>
          <cell r="C543">
            <v>1</v>
          </cell>
          <cell r="D543">
            <v>425</v>
          </cell>
          <cell r="E543" t="str">
            <v>Melhoria Prédios da Emap</v>
          </cell>
          <cell r="F543">
            <v>149479.59</v>
          </cell>
          <cell r="G543">
            <v>0</v>
          </cell>
          <cell r="H543">
            <v>0</v>
          </cell>
          <cell r="I543">
            <v>149479.59</v>
          </cell>
        </row>
        <row r="544">
          <cell r="A544" t="str">
            <v>1.2.4.02</v>
          </cell>
          <cell r="B544" t="str">
            <v>S</v>
          </cell>
          <cell r="C544">
            <v>1</v>
          </cell>
          <cell r="D544">
            <v>1370</v>
          </cell>
          <cell r="E544" t="str">
            <v>Softwares e Direitos</v>
          </cell>
          <cell r="F544">
            <v>24356380.510000002</v>
          </cell>
          <cell r="G544">
            <v>346103</v>
          </cell>
          <cell r="H544">
            <v>0</v>
          </cell>
          <cell r="I544">
            <v>24702483.510000002</v>
          </cell>
        </row>
        <row r="545">
          <cell r="A545" t="str">
            <v>1.2.4.02.001</v>
          </cell>
          <cell r="B545" t="str">
            <v>A</v>
          </cell>
          <cell r="C545">
            <v>1</v>
          </cell>
          <cell r="D545">
            <v>1371</v>
          </cell>
          <cell r="E545" t="str">
            <v>E-DOCS Sist. Controle Elet. de Documento</v>
          </cell>
          <cell r="F545">
            <v>1187641.6000000001</v>
          </cell>
          <cell r="G545">
            <v>0</v>
          </cell>
          <cell r="H545">
            <v>0</v>
          </cell>
          <cell r="I545">
            <v>1187641.6000000001</v>
          </cell>
        </row>
        <row r="546">
          <cell r="A546" t="str">
            <v>1.2.4.02.002</v>
          </cell>
          <cell r="B546" t="str">
            <v>A</v>
          </cell>
          <cell r="C546">
            <v>1</v>
          </cell>
          <cell r="D546">
            <v>1372</v>
          </cell>
          <cell r="E546" t="str">
            <v>S2GPI - Sist. Gov. Ger. Portuário Integ.</v>
          </cell>
          <cell r="F546">
            <v>13583641.640000001</v>
          </cell>
          <cell r="G546">
            <v>0</v>
          </cell>
          <cell r="H546">
            <v>0</v>
          </cell>
          <cell r="I546">
            <v>13583641.640000001</v>
          </cell>
        </row>
        <row r="547">
          <cell r="A547" t="str">
            <v>1.2.4.02.003</v>
          </cell>
          <cell r="B547" t="str">
            <v>A</v>
          </cell>
          <cell r="C547">
            <v>1</v>
          </cell>
          <cell r="D547">
            <v>1851</v>
          </cell>
          <cell r="E547" t="str">
            <v>Licenças de Uso</v>
          </cell>
          <cell r="F547">
            <v>9585097.2699999996</v>
          </cell>
          <cell r="G547">
            <v>346103</v>
          </cell>
          <cell r="H547">
            <v>0</v>
          </cell>
          <cell r="I547">
            <v>9931200.2699999996</v>
          </cell>
        </row>
        <row r="548">
          <cell r="A548" t="str">
            <v>1.2.4.03</v>
          </cell>
          <cell r="B548" t="str">
            <v>S</v>
          </cell>
          <cell r="C548">
            <v>1</v>
          </cell>
          <cell r="D548">
            <v>1847</v>
          </cell>
          <cell r="E548" t="str">
            <v>(-) Amortizações Acumuladas</v>
          </cell>
          <cell r="F548">
            <v>29300153.579999998</v>
          </cell>
          <cell r="G548">
            <v>0</v>
          </cell>
          <cell r="H548">
            <v>0</v>
          </cell>
          <cell r="I548">
            <v>-29300153.579999998</v>
          </cell>
        </row>
        <row r="549">
          <cell r="A549" t="str">
            <v>1.2.4.03.001</v>
          </cell>
          <cell r="B549" t="str">
            <v>A</v>
          </cell>
          <cell r="C549">
            <v>1</v>
          </cell>
          <cell r="D549">
            <v>426</v>
          </cell>
          <cell r="E549" t="str">
            <v>(-) Amortizações acumuladas</v>
          </cell>
          <cell r="F549">
            <v>29300153.579999998</v>
          </cell>
          <cell r="G549">
            <v>0</v>
          </cell>
          <cell r="H549">
            <v>0</v>
          </cell>
          <cell r="I549">
            <v>-29300153.579999998</v>
          </cell>
        </row>
        <row r="550">
          <cell r="A550" t="str">
            <v>1.3</v>
          </cell>
          <cell r="B550" t="str">
            <v>S</v>
          </cell>
          <cell r="C550">
            <v>1</v>
          </cell>
          <cell r="D550">
            <v>427</v>
          </cell>
          <cell r="E550" t="str">
            <v>Ativo de Compensação</v>
          </cell>
          <cell r="F550">
            <v>88283872.469999999</v>
          </cell>
          <cell r="G550">
            <v>0</v>
          </cell>
          <cell r="H550">
            <v>0</v>
          </cell>
          <cell r="I550">
            <v>88283872.469999999</v>
          </cell>
        </row>
        <row r="551">
          <cell r="A551" t="str">
            <v>1.3.1</v>
          </cell>
          <cell r="B551" t="str">
            <v>S</v>
          </cell>
          <cell r="C551">
            <v>1</v>
          </cell>
          <cell r="D551">
            <v>428</v>
          </cell>
          <cell r="E551" t="str">
            <v>Convênio Estado/União</v>
          </cell>
          <cell r="F551">
            <v>88283872.469999999</v>
          </cell>
          <cell r="G551">
            <v>0</v>
          </cell>
          <cell r="H551">
            <v>0</v>
          </cell>
          <cell r="I551">
            <v>88283872.469999999</v>
          </cell>
        </row>
        <row r="552">
          <cell r="A552" t="str">
            <v>1.3.1.02</v>
          </cell>
          <cell r="B552" t="str">
            <v>S</v>
          </cell>
          <cell r="C552">
            <v>1</v>
          </cell>
          <cell r="D552">
            <v>429</v>
          </cell>
          <cell r="E552" t="str">
            <v>Bens da Codomar</v>
          </cell>
          <cell r="F552">
            <v>88283872.469999999</v>
          </cell>
          <cell r="G552">
            <v>0</v>
          </cell>
          <cell r="H552">
            <v>0</v>
          </cell>
          <cell r="I552">
            <v>88283872.469999999</v>
          </cell>
        </row>
        <row r="553">
          <cell r="A553" t="str">
            <v>1.3.1.02.001</v>
          </cell>
          <cell r="B553" t="str">
            <v>A</v>
          </cell>
          <cell r="C553">
            <v>1</v>
          </cell>
          <cell r="D553">
            <v>430</v>
          </cell>
          <cell r="E553" t="str">
            <v>Bens Móveis</v>
          </cell>
          <cell r="F553">
            <v>1588934.94</v>
          </cell>
          <cell r="G553">
            <v>0</v>
          </cell>
          <cell r="H553">
            <v>0</v>
          </cell>
          <cell r="I553">
            <v>1588934.94</v>
          </cell>
        </row>
        <row r="554">
          <cell r="A554" t="str">
            <v>1.3.1.02.002</v>
          </cell>
          <cell r="B554" t="str">
            <v>A</v>
          </cell>
          <cell r="C554">
            <v>1</v>
          </cell>
          <cell r="D554">
            <v>431</v>
          </cell>
          <cell r="E554" t="str">
            <v>Bens Imóveis</v>
          </cell>
          <cell r="F554">
            <v>86694937.530000001</v>
          </cell>
          <cell r="G554">
            <v>0</v>
          </cell>
          <cell r="H554">
            <v>0</v>
          </cell>
          <cell r="I554">
            <v>86694937.530000001</v>
          </cell>
        </row>
        <row r="555">
          <cell r="A555">
            <v>2</v>
          </cell>
          <cell r="B555" t="str">
            <v>S</v>
          </cell>
          <cell r="C555">
            <v>2</v>
          </cell>
          <cell r="D555">
            <v>432</v>
          </cell>
          <cell r="E555" t="str">
            <v>PASSIVO</v>
          </cell>
          <cell r="F555">
            <v>1139170298.4400001</v>
          </cell>
          <cell r="G555">
            <v>329877889.56</v>
          </cell>
          <cell r="H555">
            <v>312982416.16000003</v>
          </cell>
          <cell r="I555">
            <v>-1122274825.04</v>
          </cell>
        </row>
        <row r="556">
          <cell r="A556" t="str">
            <v>2.1</v>
          </cell>
          <cell r="B556" t="str">
            <v>S</v>
          </cell>
          <cell r="C556">
            <v>2</v>
          </cell>
          <cell r="D556">
            <v>433</v>
          </cell>
          <cell r="E556" t="str">
            <v>Passivo Circulante</v>
          </cell>
          <cell r="F556">
            <v>82630942.140000001</v>
          </cell>
          <cell r="G556">
            <v>233664022.18000001</v>
          </cell>
          <cell r="H556">
            <v>263800671.06999999</v>
          </cell>
          <cell r="I556">
            <v>-112767591.03</v>
          </cell>
        </row>
        <row r="557">
          <cell r="A557" t="str">
            <v>2.1.1</v>
          </cell>
          <cell r="B557" t="str">
            <v>S</v>
          </cell>
          <cell r="C557">
            <v>2</v>
          </cell>
          <cell r="D557">
            <v>434</v>
          </cell>
          <cell r="E557" t="str">
            <v>Exigível a Curto Prazo</v>
          </cell>
          <cell r="F557">
            <v>82630942.140000001</v>
          </cell>
          <cell r="G557">
            <v>233664022.18000001</v>
          </cell>
          <cell r="H557">
            <v>263800671.06999999</v>
          </cell>
          <cell r="I557">
            <v>-112767591.03</v>
          </cell>
        </row>
        <row r="558">
          <cell r="A558" t="str">
            <v>2.1.1.02</v>
          </cell>
          <cell r="B558" t="str">
            <v>S</v>
          </cell>
          <cell r="C558">
            <v>2</v>
          </cell>
          <cell r="D558">
            <v>437</v>
          </cell>
          <cell r="E558" t="str">
            <v>Fornecedores</v>
          </cell>
          <cell r="F558">
            <v>1513918.01</v>
          </cell>
          <cell r="G558">
            <v>101509729.59999999</v>
          </cell>
          <cell r="H558">
            <v>107973198.77</v>
          </cell>
          <cell r="I558">
            <v>-7977387.1799999997</v>
          </cell>
        </row>
        <row r="559">
          <cell r="A559" t="str">
            <v>2.1.1.02.001</v>
          </cell>
          <cell r="B559" t="str">
            <v>S</v>
          </cell>
          <cell r="C559">
            <v>2</v>
          </cell>
          <cell r="D559">
            <v>438</v>
          </cell>
          <cell r="E559" t="str">
            <v>Fornecedores a Pagar</v>
          </cell>
          <cell r="F559">
            <v>1513918.01</v>
          </cell>
          <cell r="G559">
            <v>101509729.59999999</v>
          </cell>
          <cell r="H559">
            <v>107973198.77</v>
          </cell>
          <cell r="I559">
            <v>-7977387.1799999997</v>
          </cell>
        </row>
        <row r="560">
          <cell r="A560" t="str">
            <v>2.1.1.02.001.0001</v>
          </cell>
          <cell r="B560" t="str">
            <v>A</v>
          </cell>
          <cell r="C560">
            <v>2</v>
          </cell>
          <cell r="D560">
            <v>439</v>
          </cell>
          <cell r="E560" t="str">
            <v>J.Gonçalves dos Santos Filho</v>
          </cell>
          <cell r="F560">
            <v>0</v>
          </cell>
          <cell r="G560">
            <v>7203.69</v>
          </cell>
          <cell r="H560">
            <v>7203.69</v>
          </cell>
          <cell r="I560">
            <v>0</v>
          </cell>
        </row>
        <row r="561">
          <cell r="A561" t="str">
            <v>2.1.1.02.001.0007</v>
          </cell>
          <cell r="B561" t="str">
            <v>A</v>
          </cell>
          <cell r="C561">
            <v>2</v>
          </cell>
          <cell r="D561">
            <v>445</v>
          </cell>
          <cell r="E561" t="str">
            <v>Telemar - Norte Leste S/A</v>
          </cell>
          <cell r="F561">
            <v>0</v>
          </cell>
          <cell r="G561">
            <v>119793.60000000001</v>
          </cell>
          <cell r="H561">
            <v>119793.60000000001</v>
          </cell>
          <cell r="I561">
            <v>0</v>
          </cell>
        </row>
        <row r="562">
          <cell r="A562" t="str">
            <v>2.1.1.02.001.0016</v>
          </cell>
          <cell r="B562" t="str">
            <v>A</v>
          </cell>
          <cell r="C562">
            <v>2</v>
          </cell>
          <cell r="D562">
            <v>454</v>
          </cell>
          <cell r="E562" t="str">
            <v>Fundação Sousândrade de Apoio</v>
          </cell>
          <cell r="F562">
            <v>0</v>
          </cell>
          <cell r="G562">
            <v>30000</v>
          </cell>
          <cell r="H562">
            <v>30000</v>
          </cell>
          <cell r="I562">
            <v>0</v>
          </cell>
        </row>
        <row r="563">
          <cell r="A563" t="str">
            <v>2.1.1.02.001.0019</v>
          </cell>
          <cell r="B563" t="str">
            <v>A</v>
          </cell>
          <cell r="C563">
            <v>2</v>
          </cell>
          <cell r="D563">
            <v>457</v>
          </cell>
          <cell r="E563" t="str">
            <v>Companhia Energética do Maranhão - CEMAR</v>
          </cell>
          <cell r="F563">
            <v>0</v>
          </cell>
          <cell r="G563">
            <v>2356802.13</v>
          </cell>
          <cell r="H563">
            <v>2356802.13</v>
          </cell>
          <cell r="I563">
            <v>0</v>
          </cell>
        </row>
        <row r="564">
          <cell r="A564" t="str">
            <v>2.1.1.02.001.0027</v>
          </cell>
          <cell r="B564" t="str">
            <v>A</v>
          </cell>
          <cell r="C564">
            <v>2</v>
          </cell>
          <cell r="D564">
            <v>465</v>
          </cell>
          <cell r="E564" t="str">
            <v>Mônica Marlete Almeida e Cia Ltda</v>
          </cell>
          <cell r="F564">
            <v>0</v>
          </cell>
          <cell r="G564">
            <v>15865.87</v>
          </cell>
          <cell r="H564">
            <v>15865.87</v>
          </cell>
          <cell r="I564">
            <v>0</v>
          </cell>
        </row>
        <row r="565">
          <cell r="A565" t="str">
            <v>2.1.1.02.001.0029</v>
          </cell>
          <cell r="B565" t="str">
            <v>A</v>
          </cell>
          <cell r="C565">
            <v>2</v>
          </cell>
          <cell r="D565">
            <v>467</v>
          </cell>
          <cell r="E565" t="str">
            <v>IOB</v>
          </cell>
          <cell r="F565">
            <v>0</v>
          </cell>
          <cell r="G565">
            <v>4988</v>
          </cell>
          <cell r="H565">
            <v>4988</v>
          </cell>
          <cell r="I565">
            <v>0</v>
          </cell>
        </row>
        <row r="566">
          <cell r="A566" t="str">
            <v>2.1.1.02.001.0035</v>
          </cell>
          <cell r="B566" t="str">
            <v>A</v>
          </cell>
          <cell r="C566">
            <v>2</v>
          </cell>
          <cell r="D566">
            <v>473</v>
          </cell>
          <cell r="E566" t="str">
            <v>Orgão Gestor de Mão-de-Obra</v>
          </cell>
          <cell r="F566">
            <v>0</v>
          </cell>
          <cell r="G566">
            <v>770011.34</v>
          </cell>
          <cell r="H566">
            <v>1687958.04</v>
          </cell>
          <cell r="I566">
            <v>-917946.7</v>
          </cell>
        </row>
        <row r="567">
          <cell r="A567" t="str">
            <v>2.1.1.02.001.0039</v>
          </cell>
          <cell r="B567" t="str">
            <v>A</v>
          </cell>
          <cell r="C567">
            <v>2</v>
          </cell>
          <cell r="D567">
            <v>477</v>
          </cell>
          <cell r="E567" t="str">
            <v>Assoc.Bras.das Entidades Portuárias</v>
          </cell>
          <cell r="F567">
            <v>0</v>
          </cell>
          <cell r="G567">
            <v>73609.2</v>
          </cell>
          <cell r="H567">
            <v>76409.2</v>
          </cell>
          <cell r="I567">
            <v>-2800</v>
          </cell>
        </row>
        <row r="568">
          <cell r="A568" t="str">
            <v>2.1.1.02.001.0042</v>
          </cell>
          <cell r="B568" t="str">
            <v>A</v>
          </cell>
          <cell r="C568">
            <v>2</v>
          </cell>
          <cell r="D568">
            <v>480</v>
          </cell>
          <cell r="E568" t="str">
            <v>Fundação Getulio Vargas</v>
          </cell>
          <cell r="F568">
            <v>0</v>
          </cell>
          <cell r="G568">
            <v>1420</v>
          </cell>
          <cell r="H568">
            <v>1420</v>
          </cell>
          <cell r="I568">
            <v>0</v>
          </cell>
        </row>
        <row r="569">
          <cell r="A569" t="str">
            <v>2.1.1.02.001.0060</v>
          </cell>
          <cell r="B569" t="str">
            <v>A</v>
          </cell>
          <cell r="C569">
            <v>2</v>
          </cell>
          <cell r="D569">
            <v>498</v>
          </cell>
          <cell r="E569" t="str">
            <v>Correios</v>
          </cell>
          <cell r="F569">
            <v>0</v>
          </cell>
          <cell r="G569">
            <v>16472.97</v>
          </cell>
          <cell r="H569">
            <v>16472.97</v>
          </cell>
          <cell r="I569">
            <v>0</v>
          </cell>
        </row>
        <row r="570">
          <cell r="A570" t="str">
            <v>2.1.1.02.001.0066</v>
          </cell>
          <cell r="B570" t="str">
            <v>A</v>
          </cell>
          <cell r="C570">
            <v>2</v>
          </cell>
          <cell r="D570">
            <v>504</v>
          </cell>
          <cell r="E570" t="str">
            <v>Cia do Ar</v>
          </cell>
          <cell r="F570">
            <v>34834.07</v>
          </cell>
          <cell r="G570">
            <v>482169.97</v>
          </cell>
          <cell r="H570">
            <v>456034.58</v>
          </cell>
          <cell r="I570">
            <v>-8698.68</v>
          </cell>
        </row>
        <row r="571">
          <cell r="A571" t="str">
            <v>2.1.1.02.001.0072</v>
          </cell>
          <cell r="B571" t="str">
            <v>A</v>
          </cell>
          <cell r="C571">
            <v>2</v>
          </cell>
          <cell r="D571">
            <v>510</v>
          </cell>
          <cell r="E571" t="str">
            <v>Porto Seguro cia. de seguro gerais</v>
          </cell>
          <cell r="F571">
            <v>0</v>
          </cell>
          <cell r="G571">
            <v>12000</v>
          </cell>
          <cell r="H571">
            <v>12000</v>
          </cell>
          <cell r="I571">
            <v>0</v>
          </cell>
        </row>
        <row r="572">
          <cell r="A572" t="str">
            <v>2.1.1.02.001.0075</v>
          </cell>
          <cell r="B572" t="str">
            <v>A</v>
          </cell>
          <cell r="C572">
            <v>2</v>
          </cell>
          <cell r="D572">
            <v>513</v>
          </cell>
          <cell r="E572" t="str">
            <v>Maxtec Serviços Gerais e Man. Industrial</v>
          </cell>
          <cell r="F572">
            <v>1078132.2</v>
          </cell>
          <cell r="G572">
            <v>12699193.73</v>
          </cell>
          <cell r="H572">
            <v>12590015.220000001</v>
          </cell>
          <cell r="I572">
            <v>-968953.69</v>
          </cell>
        </row>
        <row r="573">
          <cell r="A573" t="str">
            <v>2.1.1.02.001.0082</v>
          </cell>
          <cell r="B573" t="str">
            <v>A</v>
          </cell>
          <cell r="C573">
            <v>2</v>
          </cell>
          <cell r="D573">
            <v>520</v>
          </cell>
          <cell r="E573" t="str">
            <v>Caema</v>
          </cell>
          <cell r="F573">
            <v>0</v>
          </cell>
          <cell r="G573">
            <v>855754.57</v>
          </cell>
          <cell r="H573">
            <v>855754.57</v>
          </cell>
          <cell r="I573">
            <v>0</v>
          </cell>
        </row>
        <row r="574">
          <cell r="A574" t="str">
            <v>2.1.1.02.001.0095</v>
          </cell>
          <cell r="B574" t="str">
            <v>A</v>
          </cell>
          <cell r="C574">
            <v>2</v>
          </cell>
          <cell r="D574">
            <v>533</v>
          </cell>
          <cell r="E574" t="str">
            <v>FIEMA</v>
          </cell>
          <cell r="F574">
            <v>0</v>
          </cell>
          <cell r="G574">
            <v>24000</v>
          </cell>
          <cell r="H574">
            <v>24000</v>
          </cell>
          <cell r="I574">
            <v>0</v>
          </cell>
        </row>
        <row r="575">
          <cell r="A575" t="str">
            <v>2.1.1.02.001.0097</v>
          </cell>
          <cell r="B575" t="str">
            <v>A</v>
          </cell>
          <cell r="C575">
            <v>2</v>
          </cell>
          <cell r="D575">
            <v>535</v>
          </cell>
          <cell r="E575" t="str">
            <v>M. M. Treinamento Empresarial</v>
          </cell>
          <cell r="F575">
            <v>0</v>
          </cell>
          <cell r="G575">
            <v>636.94000000000005</v>
          </cell>
          <cell r="H575">
            <v>636.94000000000005</v>
          </cell>
          <cell r="I575">
            <v>0</v>
          </cell>
        </row>
        <row r="576">
          <cell r="A576" t="str">
            <v>2.1.1.02.001.0112</v>
          </cell>
          <cell r="B576" t="str">
            <v>A</v>
          </cell>
          <cell r="C576">
            <v>2</v>
          </cell>
          <cell r="D576">
            <v>550</v>
          </cell>
          <cell r="E576" t="str">
            <v>Equipar - L P H Silva &amp; Cia Ltda</v>
          </cell>
          <cell r="F576">
            <v>0</v>
          </cell>
          <cell r="G576">
            <v>4200</v>
          </cell>
          <cell r="H576">
            <v>4900</v>
          </cell>
          <cell r="I576">
            <v>-700</v>
          </cell>
        </row>
        <row r="577">
          <cell r="A577" t="str">
            <v>2.1.1.02.001.0119</v>
          </cell>
          <cell r="B577" t="str">
            <v>A</v>
          </cell>
          <cell r="C577">
            <v>2</v>
          </cell>
          <cell r="D577">
            <v>557</v>
          </cell>
          <cell r="E577" t="str">
            <v>Anatel</v>
          </cell>
          <cell r="F577">
            <v>0</v>
          </cell>
          <cell r="G577">
            <v>12906.37</v>
          </cell>
          <cell r="H577">
            <v>12906.37</v>
          </cell>
          <cell r="I577">
            <v>0</v>
          </cell>
        </row>
        <row r="578">
          <cell r="A578" t="str">
            <v>2.1.1.02.001.0121</v>
          </cell>
          <cell r="B578" t="str">
            <v>A</v>
          </cell>
          <cell r="C578">
            <v>2</v>
          </cell>
          <cell r="D578">
            <v>559</v>
          </cell>
          <cell r="E578" t="str">
            <v>DETRAN - MA</v>
          </cell>
          <cell r="F578">
            <v>0</v>
          </cell>
          <cell r="G578">
            <v>3940.13</v>
          </cell>
          <cell r="H578">
            <v>3940.13</v>
          </cell>
          <cell r="I578">
            <v>0</v>
          </cell>
        </row>
        <row r="579">
          <cell r="A579" t="str">
            <v>2.1.1.02.001.0128</v>
          </cell>
          <cell r="B579" t="str">
            <v>A</v>
          </cell>
          <cell r="C579">
            <v>2</v>
          </cell>
          <cell r="D579">
            <v>566</v>
          </cell>
          <cell r="E579" t="str">
            <v>Gallotti e Advogados Associados</v>
          </cell>
          <cell r="F579">
            <v>0</v>
          </cell>
          <cell r="G579">
            <v>272514.32</v>
          </cell>
          <cell r="H579">
            <v>272514.32</v>
          </cell>
          <cell r="I579">
            <v>0</v>
          </cell>
        </row>
        <row r="580">
          <cell r="A580" t="str">
            <v>2.1.1.02.001.0134</v>
          </cell>
          <cell r="B580" t="str">
            <v>A</v>
          </cell>
          <cell r="C580">
            <v>2</v>
          </cell>
          <cell r="D580">
            <v>572</v>
          </cell>
          <cell r="E580" t="str">
            <v>BVQI do Brasil</v>
          </cell>
          <cell r="F580">
            <v>0</v>
          </cell>
          <cell r="G580">
            <v>1181.02</v>
          </cell>
          <cell r="H580">
            <v>1181.02</v>
          </cell>
          <cell r="I580">
            <v>0</v>
          </cell>
        </row>
        <row r="581">
          <cell r="A581" t="str">
            <v>2.1.1.02.001.0143</v>
          </cell>
          <cell r="B581" t="str">
            <v>A</v>
          </cell>
          <cell r="C581">
            <v>2</v>
          </cell>
          <cell r="D581">
            <v>581</v>
          </cell>
          <cell r="E581" t="str">
            <v>Duo Eventos e Promoções Ltda</v>
          </cell>
          <cell r="F581">
            <v>0</v>
          </cell>
          <cell r="G581">
            <v>36951.440000000002</v>
          </cell>
          <cell r="H581">
            <v>36951.440000000002</v>
          </cell>
          <cell r="I581">
            <v>0</v>
          </cell>
        </row>
        <row r="582">
          <cell r="A582" t="str">
            <v>2.1.1.02.001.0144</v>
          </cell>
          <cell r="B582" t="str">
            <v>A</v>
          </cell>
          <cell r="C582">
            <v>2</v>
          </cell>
          <cell r="D582">
            <v>582</v>
          </cell>
          <cell r="E582" t="str">
            <v>DTA Engenharia Ltda</v>
          </cell>
          <cell r="F582">
            <v>0</v>
          </cell>
          <cell r="G582">
            <v>420296.35</v>
          </cell>
          <cell r="H582">
            <v>500466.42</v>
          </cell>
          <cell r="I582">
            <v>-80170.070000000007</v>
          </cell>
        </row>
        <row r="583">
          <cell r="A583" t="str">
            <v>2.1.1.02.001.0146</v>
          </cell>
          <cell r="B583" t="str">
            <v>A</v>
          </cell>
          <cell r="C583">
            <v>2</v>
          </cell>
          <cell r="D583">
            <v>584</v>
          </cell>
          <cell r="E583" t="str">
            <v>ESSENCIAL Serviços Técnicos</v>
          </cell>
          <cell r="F583">
            <v>0</v>
          </cell>
          <cell r="G583">
            <v>98238.05</v>
          </cell>
          <cell r="H583">
            <v>99873.54</v>
          </cell>
          <cell r="I583">
            <v>-1635.49</v>
          </cell>
        </row>
        <row r="584">
          <cell r="A584" t="str">
            <v>2.1.1.02.001.0148</v>
          </cell>
          <cell r="B584" t="str">
            <v>A</v>
          </cell>
          <cell r="C584">
            <v>2</v>
          </cell>
          <cell r="D584">
            <v>586</v>
          </cell>
          <cell r="E584" t="str">
            <v>NEW ODONTO</v>
          </cell>
          <cell r="F584">
            <v>0</v>
          </cell>
          <cell r="G584">
            <v>1095.19</v>
          </cell>
          <cell r="H584">
            <v>1095.19</v>
          </cell>
          <cell r="I584">
            <v>0</v>
          </cell>
        </row>
        <row r="585">
          <cell r="A585" t="str">
            <v>2.1.1.02.001.0153</v>
          </cell>
          <cell r="B585" t="str">
            <v>A</v>
          </cell>
          <cell r="C585">
            <v>2</v>
          </cell>
          <cell r="D585">
            <v>591</v>
          </cell>
          <cell r="E585" t="str">
            <v>Engebras Cont. e Transportes</v>
          </cell>
          <cell r="F585">
            <v>0</v>
          </cell>
          <cell r="G585">
            <v>2356287.2799999998</v>
          </cell>
          <cell r="H585">
            <v>2356287.2799999998</v>
          </cell>
          <cell r="I585">
            <v>0</v>
          </cell>
        </row>
        <row r="586">
          <cell r="A586" t="str">
            <v>2.1.1.02.001.0173</v>
          </cell>
          <cell r="B586" t="str">
            <v>A</v>
          </cell>
          <cell r="C586">
            <v>2</v>
          </cell>
          <cell r="D586">
            <v>611</v>
          </cell>
          <cell r="E586" t="str">
            <v>IEL - Instituto Euvaldo Lodi</v>
          </cell>
          <cell r="F586">
            <v>0</v>
          </cell>
          <cell r="G586">
            <v>12336.8</v>
          </cell>
          <cell r="H586">
            <v>12336.8</v>
          </cell>
          <cell r="I586">
            <v>0</v>
          </cell>
        </row>
        <row r="587">
          <cell r="A587" t="str">
            <v>2.1.1.02.001.0208</v>
          </cell>
          <cell r="B587" t="str">
            <v>A</v>
          </cell>
          <cell r="C587">
            <v>2</v>
          </cell>
          <cell r="D587">
            <v>646</v>
          </cell>
          <cell r="E587" t="str">
            <v>MC TEC</v>
          </cell>
          <cell r="F587">
            <v>0</v>
          </cell>
          <cell r="G587">
            <v>123512.26</v>
          </cell>
          <cell r="H587">
            <v>123512.26</v>
          </cell>
          <cell r="I587">
            <v>0</v>
          </cell>
        </row>
        <row r="588">
          <cell r="A588" t="str">
            <v>2.1.1.02.001.0209</v>
          </cell>
          <cell r="B588" t="str">
            <v>A</v>
          </cell>
          <cell r="C588">
            <v>2</v>
          </cell>
          <cell r="D588">
            <v>647</v>
          </cell>
          <cell r="E588" t="str">
            <v>Reabilith</v>
          </cell>
          <cell r="F588">
            <v>0</v>
          </cell>
          <cell r="G588">
            <v>1820</v>
          </cell>
          <cell r="H588">
            <v>1820</v>
          </cell>
          <cell r="I588">
            <v>0</v>
          </cell>
        </row>
        <row r="589">
          <cell r="A589" t="str">
            <v>2.1.1.02.001.0221</v>
          </cell>
          <cell r="B589" t="str">
            <v>A</v>
          </cell>
          <cell r="C589">
            <v>2</v>
          </cell>
          <cell r="D589">
            <v>1052</v>
          </cell>
          <cell r="E589" t="str">
            <v>CREA - MA</v>
          </cell>
          <cell r="F589">
            <v>0</v>
          </cell>
          <cell r="G589">
            <v>577.1</v>
          </cell>
          <cell r="H589">
            <v>577.1</v>
          </cell>
          <cell r="I589">
            <v>0</v>
          </cell>
        </row>
        <row r="590">
          <cell r="A590" t="str">
            <v>2.1.1.02.001.0236</v>
          </cell>
          <cell r="B590" t="str">
            <v>A</v>
          </cell>
          <cell r="C590">
            <v>2</v>
          </cell>
          <cell r="D590">
            <v>1078</v>
          </cell>
          <cell r="E590" t="str">
            <v>Gráfica e Editora Nortesul</v>
          </cell>
          <cell r="F590">
            <v>0</v>
          </cell>
          <cell r="G590">
            <v>139040</v>
          </cell>
          <cell r="H590">
            <v>139040</v>
          </cell>
          <cell r="I590">
            <v>0</v>
          </cell>
        </row>
        <row r="591">
          <cell r="A591" t="str">
            <v>2.1.1.02.001.0237</v>
          </cell>
          <cell r="B591" t="str">
            <v>A</v>
          </cell>
          <cell r="C591">
            <v>2</v>
          </cell>
          <cell r="D591">
            <v>1081</v>
          </cell>
          <cell r="E591" t="str">
            <v>MD Consultoria</v>
          </cell>
          <cell r="F591">
            <v>0</v>
          </cell>
          <cell r="G591">
            <v>42108.75</v>
          </cell>
          <cell r="H591">
            <v>42108.75</v>
          </cell>
          <cell r="I591">
            <v>0</v>
          </cell>
        </row>
        <row r="592">
          <cell r="A592" t="str">
            <v>2.1.1.02.001.0247</v>
          </cell>
          <cell r="B592" t="str">
            <v>A</v>
          </cell>
          <cell r="C592">
            <v>2</v>
          </cell>
          <cell r="D592">
            <v>1096</v>
          </cell>
          <cell r="E592" t="str">
            <v>Malharia Vitoria - Parga e Filhos Ltda</v>
          </cell>
          <cell r="F592">
            <v>0</v>
          </cell>
          <cell r="G592">
            <v>13580</v>
          </cell>
          <cell r="H592">
            <v>31320</v>
          </cell>
          <cell r="I592">
            <v>-17740</v>
          </cell>
        </row>
        <row r="593">
          <cell r="A593" t="str">
            <v>2.1.1.02.001.0259</v>
          </cell>
          <cell r="B593" t="str">
            <v>A</v>
          </cell>
          <cell r="C593">
            <v>2</v>
          </cell>
          <cell r="D593">
            <v>1120</v>
          </cell>
          <cell r="E593" t="str">
            <v>Fundação Dom Cabral</v>
          </cell>
          <cell r="F593">
            <v>0</v>
          </cell>
          <cell r="G593">
            <v>85553</v>
          </cell>
          <cell r="H593">
            <v>85553</v>
          </cell>
          <cell r="I593">
            <v>0</v>
          </cell>
        </row>
        <row r="594">
          <cell r="A594" t="str">
            <v>2.1.1.02.001.0268</v>
          </cell>
          <cell r="B594" t="str">
            <v>A</v>
          </cell>
          <cell r="C594">
            <v>2</v>
          </cell>
          <cell r="D594">
            <v>1135</v>
          </cell>
          <cell r="E594" t="str">
            <v>ABRH - Nacional</v>
          </cell>
          <cell r="F594">
            <v>0</v>
          </cell>
          <cell r="G594">
            <v>1545</v>
          </cell>
          <cell r="H594">
            <v>1545</v>
          </cell>
          <cell r="I594">
            <v>0</v>
          </cell>
        </row>
        <row r="595">
          <cell r="A595" t="str">
            <v>2.1.1.02.001.0269</v>
          </cell>
          <cell r="B595" t="str">
            <v>A</v>
          </cell>
          <cell r="C595">
            <v>2</v>
          </cell>
          <cell r="D595">
            <v>1136</v>
          </cell>
          <cell r="E595" t="str">
            <v>Fundação Carlos Alberto Vanzolini</v>
          </cell>
          <cell r="F595">
            <v>0</v>
          </cell>
          <cell r="G595">
            <v>74765</v>
          </cell>
          <cell r="H595">
            <v>74765</v>
          </cell>
          <cell r="I595">
            <v>0</v>
          </cell>
        </row>
        <row r="596">
          <cell r="A596" t="str">
            <v>2.1.1.02.001.0273</v>
          </cell>
          <cell r="B596" t="str">
            <v>A</v>
          </cell>
          <cell r="C596">
            <v>2</v>
          </cell>
          <cell r="D596">
            <v>1142</v>
          </cell>
          <cell r="E596" t="str">
            <v>COPABO Infra-Estrutura Marítima Ltda</v>
          </cell>
          <cell r="F596">
            <v>0</v>
          </cell>
          <cell r="G596">
            <v>4967511.41</v>
          </cell>
          <cell r="H596">
            <v>5229971.1500000004</v>
          </cell>
          <cell r="I596">
            <v>-262459.74</v>
          </cell>
        </row>
        <row r="597">
          <cell r="A597" t="str">
            <v>2.1.1.02.001.0277</v>
          </cell>
          <cell r="B597" t="str">
            <v>A</v>
          </cell>
          <cell r="C597">
            <v>2</v>
          </cell>
          <cell r="D597">
            <v>1155</v>
          </cell>
          <cell r="E597" t="str">
            <v>TOTVS - Maranhão</v>
          </cell>
          <cell r="F597">
            <v>0</v>
          </cell>
          <cell r="G597">
            <v>291752.67</v>
          </cell>
          <cell r="H597">
            <v>291752.67</v>
          </cell>
          <cell r="I597">
            <v>0</v>
          </cell>
        </row>
        <row r="598">
          <cell r="A598" t="str">
            <v>2.1.1.02.001.0280</v>
          </cell>
          <cell r="B598" t="str">
            <v>A</v>
          </cell>
          <cell r="C598">
            <v>2</v>
          </cell>
          <cell r="D598">
            <v>1159</v>
          </cell>
          <cell r="E598" t="str">
            <v>HSM do Brasil Ltda</v>
          </cell>
          <cell r="F598">
            <v>0</v>
          </cell>
          <cell r="G598">
            <v>983.02</v>
          </cell>
          <cell r="H598">
            <v>983.02</v>
          </cell>
          <cell r="I598">
            <v>0</v>
          </cell>
        </row>
        <row r="599">
          <cell r="A599" t="str">
            <v>2.1.1.02.001.0288</v>
          </cell>
          <cell r="B599" t="str">
            <v>A</v>
          </cell>
          <cell r="C599">
            <v>2</v>
          </cell>
          <cell r="D599">
            <v>1171</v>
          </cell>
          <cell r="E599" t="str">
            <v>Crisbel Locadora de Veículos</v>
          </cell>
          <cell r="F599">
            <v>0</v>
          </cell>
          <cell r="G599">
            <v>1360656.09</v>
          </cell>
          <cell r="H599">
            <v>1360656.09</v>
          </cell>
          <cell r="I599">
            <v>0</v>
          </cell>
        </row>
        <row r="600">
          <cell r="A600" t="str">
            <v>2.1.1.02.001.0307</v>
          </cell>
          <cell r="B600" t="str">
            <v>A</v>
          </cell>
          <cell r="C600">
            <v>2</v>
          </cell>
          <cell r="D600">
            <v>1203</v>
          </cell>
          <cell r="E600" t="str">
            <v>Coom - Centro de Ortod. e Ortop. do MA</v>
          </cell>
          <cell r="F600">
            <v>0</v>
          </cell>
          <cell r="G600">
            <v>51375.5</v>
          </cell>
          <cell r="H600">
            <v>51375.5</v>
          </cell>
          <cell r="I600">
            <v>0</v>
          </cell>
        </row>
        <row r="601">
          <cell r="A601" t="str">
            <v>2.1.1.02.001.0313</v>
          </cell>
          <cell r="B601" t="str">
            <v>A</v>
          </cell>
          <cell r="C601">
            <v>2</v>
          </cell>
          <cell r="D601">
            <v>1214</v>
          </cell>
          <cell r="E601" t="str">
            <v>L A. Falcão Bauer</v>
          </cell>
          <cell r="F601">
            <v>0</v>
          </cell>
          <cell r="G601">
            <v>134200.01</v>
          </cell>
          <cell r="H601">
            <v>134200.01</v>
          </cell>
          <cell r="I601">
            <v>0</v>
          </cell>
        </row>
        <row r="602">
          <cell r="A602" t="str">
            <v>2.1.1.02.001.0323</v>
          </cell>
          <cell r="B602" t="str">
            <v>A</v>
          </cell>
          <cell r="C602">
            <v>2</v>
          </cell>
          <cell r="D602">
            <v>1238</v>
          </cell>
          <cell r="E602" t="str">
            <v>Editora Quebra Mar Ltda</v>
          </cell>
          <cell r="F602">
            <v>0</v>
          </cell>
          <cell r="G602">
            <v>650</v>
          </cell>
          <cell r="H602">
            <v>650</v>
          </cell>
          <cell r="I602">
            <v>0</v>
          </cell>
        </row>
        <row r="603">
          <cell r="A603" t="str">
            <v>2.1.1.02.001.0330</v>
          </cell>
          <cell r="B603" t="str">
            <v>A</v>
          </cell>
          <cell r="C603">
            <v>2</v>
          </cell>
          <cell r="D603">
            <v>1265</v>
          </cell>
          <cell r="E603" t="str">
            <v>Cia Brasileira de Soluções e Serviços</v>
          </cell>
          <cell r="F603">
            <v>0</v>
          </cell>
          <cell r="G603">
            <v>350661.52</v>
          </cell>
          <cell r="H603">
            <v>350661.52</v>
          </cell>
          <cell r="I603">
            <v>0</v>
          </cell>
        </row>
        <row r="604">
          <cell r="A604" t="str">
            <v>2.1.1.02.001.0332</v>
          </cell>
          <cell r="B604" t="str">
            <v>A</v>
          </cell>
          <cell r="C604">
            <v>2</v>
          </cell>
          <cell r="D604">
            <v>1267</v>
          </cell>
          <cell r="E604" t="str">
            <v>Via On Line Service Representação</v>
          </cell>
          <cell r="F604">
            <v>0</v>
          </cell>
          <cell r="G604">
            <v>4564.12</v>
          </cell>
          <cell r="H604">
            <v>4564.12</v>
          </cell>
          <cell r="I604">
            <v>0</v>
          </cell>
        </row>
        <row r="605">
          <cell r="A605" t="str">
            <v>2.1.1.02.001.0335</v>
          </cell>
          <cell r="B605" t="str">
            <v>A</v>
          </cell>
          <cell r="C605">
            <v>2</v>
          </cell>
          <cell r="D605">
            <v>1275</v>
          </cell>
          <cell r="E605" t="str">
            <v>Inst. Ethos de Empresas e Respons.Social</v>
          </cell>
          <cell r="F605">
            <v>0</v>
          </cell>
          <cell r="G605">
            <v>7500</v>
          </cell>
          <cell r="H605">
            <v>7500</v>
          </cell>
          <cell r="I605">
            <v>0</v>
          </cell>
        </row>
        <row r="606">
          <cell r="A606" t="str">
            <v>2.1.1.02.001.0336</v>
          </cell>
          <cell r="B606" t="str">
            <v>A</v>
          </cell>
          <cell r="C606">
            <v>2</v>
          </cell>
          <cell r="D606">
            <v>1276</v>
          </cell>
          <cell r="E606" t="str">
            <v>EXE - Engenharia Ltda</v>
          </cell>
          <cell r="F606">
            <v>0</v>
          </cell>
          <cell r="G606">
            <v>258917.35</v>
          </cell>
          <cell r="H606">
            <v>258917.35</v>
          </cell>
          <cell r="I606">
            <v>0</v>
          </cell>
        </row>
        <row r="607">
          <cell r="A607" t="str">
            <v>2.1.1.02.001.0365</v>
          </cell>
          <cell r="B607" t="str">
            <v>A</v>
          </cell>
          <cell r="C607">
            <v>2</v>
          </cell>
          <cell r="D607">
            <v>1324</v>
          </cell>
          <cell r="E607" t="str">
            <v>Unimed Seguros</v>
          </cell>
          <cell r="F607">
            <v>0</v>
          </cell>
          <cell r="G607">
            <v>4112803.61</v>
          </cell>
          <cell r="H607">
            <v>4112803.61</v>
          </cell>
          <cell r="I607">
            <v>0</v>
          </cell>
        </row>
        <row r="608">
          <cell r="A608" t="str">
            <v>2.1.1.02.001.0384</v>
          </cell>
          <cell r="B608" t="str">
            <v>A</v>
          </cell>
          <cell r="C608">
            <v>2</v>
          </cell>
          <cell r="D608">
            <v>1354</v>
          </cell>
          <cell r="E608" t="str">
            <v>Fundação UFMA</v>
          </cell>
          <cell r="F608">
            <v>0</v>
          </cell>
          <cell r="G608">
            <v>583936.75</v>
          </cell>
          <cell r="H608">
            <v>583936.75</v>
          </cell>
          <cell r="I608">
            <v>0</v>
          </cell>
        </row>
        <row r="609">
          <cell r="A609" t="str">
            <v>2.1.1.02.001.0390</v>
          </cell>
          <cell r="B609" t="str">
            <v>A</v>
          </cell>
          <cell r="C609">
            <v>2</v>
          </cell>
          <cell r="D609">
            <v>1362</v>
          </cell>
          <cell r="E609" t="str">
            <v>Certsign Certficadora Digital</v>
          </cell>
          <cell r="F609">
            <v>0</v>
          </cell>
          <cell r="G609">
            <v>252</v>
          </cell>
          <cell r="H609">
            <v>252</v>
          </cell>
          <cell r="I609">
            <v>0</v>
          </cell>
        </row>
        <row r="610">
          <cell r="A610" t="str">
            <v>2.1.1.02.001.0408</v>
          </cell>
          <cell r="B610" t="str">
            <v>A</v>
          </cell>
          <cell r="C610">
            <v>2</v>
          </cell>
          <cell r="D610">
            <v>1403</v>
          </cell>
          <cell r="E610" t="str">
            <v>Iracema S. Souza - ME</v>
          </cell>
          <cell r="F610">
            <v>0</v>
          </cell>
          <cell r="G610">
            <v>94176</v>
          </cell>
          <cell r="H610">
            <v>102729.60000000001</v>
          </cell>
          <cell r="I610">
            <v>-8553.6</v>
          </cell>
        </row>
        <row r="611">
          <cell r="A611" t="str">
            <v>2.1.1.02.001.0419</v>
          </cell>
          <cell r="B611" t="str">
            <v>A</v>
          </cell>
          <cell r="C611">
            <v>2</v>
          </cell>
          <cell r="D611">
            <v>1431</v>
          </cell>
          <cell r="E611" t="str">
            <v>Safemed</v>
          </cell>
          <cell r="F611">
            <v>0</v>
          </cell>
          <cell r="G611">
            <v>25656.41</v>
          </cell>
          <cell r="H611">
            <v>25656.41</v>
          </cell>
          <cell r="I611">
            <v>0</v>
          </cell>
        </row>
        <row r="612">
          <cell r="A612" t="str">
            <v>2.1.1.02.001.0433</v>
          </cell>
          <cell r="B612" t="str">
            <v>A</v>
          </cell>
          <cell r="C612">
            <v>2</v>
          </cell>
          <cell r="D612">
            <v>1453</v>
          </cell>
          <cell r="E612" t="str">
            <v>Ênfase - Consultoria e Projetos Amb.</v>
          </cell>
          <cell r="F612">
            <v>0</v>
          </cell>
          <cell r="G612">
            <v>36732.870000000003</v>
          </cell>
          <cell r="H612">
            <v>36732.870000000003</v>
          </cell>
          <cell r="I612">
            <v>0</v>
          </cell>
        </row>
        <row r="613">
          <cell r="A613" t="str">
            <v>2.1.1.02.001.0444</v>
          </cell>
          <cell r="B613" t="str">
            <v>A</v>
          </cell>
          <cell r="C613">
            <v>2</v>
          </cell>
          <cell r="D613">
            <v>1477</v>
          </cell>
          <cell r="E613" t="str">
            <v>FAPEAD</v>
          </cell>
          <cell r="F613">
            <v>0</v>
          </cell>
          <cell r="G613">
            <v>6800</v>
          </cell>
          <cell r="H613">
            <v>6800</v>
          </cell>
          <cell r="I613">
            <v>0</v>
          </cell>
        </row>
        <row r="614">
          <cell r="A614" t="str">
            <v>2.1.1.02.001.0448</v>
          </cell>
          <cell r="B614" t="str">
            <v>A</v>
          </cell>
          <cell r="C614">
            <v>2</v>
          </cell>
          <cell r="D614">
            <v>1481</v>
          </cell>
          <cell r="E614" t="str">
            <v>Iluminar Comércio e Serviços Ltda</v>
          </cell>
          <cell r="F614">
            <v>0</v>
          </cell>
          <cell r="G614">
            <v>168514.58</v>
          </cell>
          <cell r="H614">
            <v>183704.24</v>
          </cell>
          <cell r="I614">
            <v>-15189.66</v>
          </cell>
        </row>
        <row r="615">
          <cell r="A615" t="str">
            <v>2.1.1.02.001.0477</v>
          </cell>
          <cell r="B615" t="str">
            <v>A</v>
          </cell>
          <cell r="C615">
            <v>2</v>
          </cell>
          <cell r="D615">
            <v>1540</v>
          </cell>
          <cell r="E615" t="str">
            <v>L.H. DURANS PINHEIRO</v>
          </cell>
          <cell r="F615">
            <v>3586</v>
          </cell>
          <cell r="G615">
            <v>43226</v>
          </cell>
          <cell r="H615">
            <v>44547.199999999997</v>
          </cell>
          <cell r="I615">
            <v>-4907.2</v>
          </cell>
        </row>
        <row r="616">
          <cell r="A616" t="str">
            <v>2.1.1.02.001.0497</v>
          </cell>
          <cell r="B616" t="str">
            <v>A</v>
          </cell>
          <cell r="C616">
            <v>2</v>
          </cell>
          <cell r="D616">
            <v>1590</v>
          </cell>
          <cell r="E616" t="str">
            <v>Brasbunker Participações S/A</v>
          </cell>
          <cell r="F616">
            <v>0</v>
          </cell>
          <cell r="G616">
            <v>414.33</v>
          </cell>
          <cell r="H616">
            <v>24888.63</v>
          </cell>
          <cell r="I616">
            <v>-24474.3</v>
          </cell>
        </row>
        <row r="617">
          <cell r="A617" t="str">
            <v>2.1.1.02.001.0499</v>
          </cell>
          <cell r="B617" t="str">
            <v>A</v>
          </cell>
          <cell r="C617">
            <v>2</v>
          </cell>
          <cell r="D617">
            <v>1637</v>
          </cell>
          <cell r="E617" t="str">
            <v>Café da Ilha Comércio e Serviços</v>
          </cell>
          <cell r="F617">
            <v>0</v>
          </cell>
          <cell r="G617">
            <v>413.12</v>
          </cell>
          <cell r="H617">
            <v>413.12</v>
          </cell>
          <cell r="I617">
            <v>0</v>
          </cell>
        </row>
        <row r="618">
          <cell r="A618" t="str">
            <v>2.1.1.02.001.0500</v>
          </cell>
          <cell r="B618" t="str">
            <v>A</v>
          </cell>
          <cell r="C618">
            <v>2</v>
          </cell>
          <cell r="D618">
            <v>1638</v>
          </cell>
          <cell r="E618" t="str">
            <v>BrasilCard Administradora de Cartões</v>
          </cell>
          <cell r="F618">
            <v>0</v>
          </cell>
          <cell r="G618">
            <v>1142363.8799999999</v>
          </cell>
          <cell r="H618">
            <v>1142363.8799999999</v>
          </cell>
          <cell r="I618">
            <v>0</v>
          </cell>
        </row>
        <row r="619">
          <cell r="A619" t="str">
            <v>2.1.1.02.001.0505</v>
          </cell>
          <cell r="B619" t="str">
            <v>A</v>
          </cell>
          <cell r="C619">
            <v>2</v>
          </cell>
          <cell r="D619">
            <v>1646</v>
          </cell>
          <cell r="E619" t="str">
            <v>Zênite</v>
          </cell>
          <cell r="F619">
            <v>0</v>
          </cell>
          <cell r="G619">
            <v>4077.9</v>
          </cell>
          <cell r="H619">
            <v>4077.9</v>
          </cell>
          <cell r="I619">
            <v>0</v>
          </cell>
        </row>
        <row r="620">
          <cell r="A620" t="str">
            <v>2.1.1.02.001.0558</v>
          </cell>
          <cell r="B620" t="str">
            <v>A</v>
          </cell>
          <cell r="C620">
            <v>2</v>
          </cell>
          <cell r="D620">
            <v>1768</v>
          </cell>
          <cell r="E620" t="str">
            <v>Leme Consultoria em Gestão de RH</v>
          </cell>
          <cell r="F620">
            <v>0</v>
          </cell>
          <cell r="G620">
            <v>62847.95</v>
          </cell>
          <cell r="H620">
            <v>62847.95</v>
          </cell>
          <cell r="I620">
            <v>0</v>
          </cell>
        </row>
        <row r="621">
          <cell r="A621" t="str">
            <v>2.1.1.02.001.0563</v>
          </cell>
          <cell r="B621" t="str">
            <v>A</v>
          </cell>
          <cell r="C621">
            <v>2</v>
          </cell>
          <cell r="D621">
            <v>1780</v>
          </cell>
          <cell r="E621" t="str">
            <v>R Q Clínica Veterinária</v>
          </cell>
          <cell r="F621">
            <v>0</v>
          </cell>
          <cell r="G621">
            <v>131272.95000000001</v>
          </cell>
          <cell r="H621">
            <v>142914.35999999999</v>
          </cell>
          <cell r="I621">
            <v>-11641.41</v>
          </cell>
        </row>
        <row r="622">
          <cell r="A622" t="str">
            <v>2.1.1.02.001.0566</v>
          </cell>
          <cell r="B622" t="str">
            <v>A</v>
          </cell>
          <cell r="C622">
            <v>2</v>
          </cell>
          <cell r="D622">
            <v>1793</v>
          </cell>
          <cell r="E622" t="str">
            <v>M. R. Moura Costa - ME</v>
          </cell>
          <cell r="F622">
            <v>0</v>
          </cell>
          <cell r="G622">
            <v>23082.14</v>
          </cell>
          <cell r="H622">
            <v>23082.14</v>
          </cell>
          <cell r="I622">
            <v>0</v>
          </cell>
        </row>
        <row r="623">
          <cell r="A623" t="str">
            <v>2.1.1.02.001.0574</v>
          </cell>
          <cell r="B623" t="str">
            <v>A</v>
          </cell>
          <cell r="C623">
            <v>2</v>
          </cell>
          <cell r="D623">
            <v>1815</v>
          </cell>
          <cell r="E623" t="str">
            <v>Ricardo Teixeira Odontologia Integrada</v>
          </cell>
          <cell r="F623">
            <v>0</v>
          </cell>
          <cell r="G623">
            <v>75399.25</v>
          </cell>
          <cell r="H623">
            <v>75399.25</v>
          </cell>
          <cell r="I623">
            <v>0</v>
          </cell>
        </row>
        <row r="624">
          <cell r="A624" t="str">
            <v>2.1.1.02.001.0584</v>
          </cell>
          <cell r="B624" t="str">
            <v>A</v>
          </cell>
          <cell r="C624">
            <v>2</v>
          </cell>
          <cell r="D624">
            <v>1836</v>
          </cell>
          <cell r="E624" t="str">
            <v>SEMA - Sec de Estado de Meio Ambiente</v>
          </cell>
          <cell r="F624">
            <v>0</v>
          </cell>
          <cell r="G624">
            <v>197.2</v>
          </cell>
          <cell r="H624">
            <v>197.2</v>
          </cell>
          <cell r="I624">
            <v>0</v>
          </cell>
        </row>
        <row r="625">
          <cell r="A625" t="str">
            <v>2.1.1.02.001.0591</v>
          </cell>
          <cell r="B625" t="str">
            <v>A</v>
          </cell>
          <cell r="C625">
            <v>2</v>
          </cell>
          <cell r="D625">
            <v>1878</v>
          </cell>
          <cell r="E625" t="str">
            <v>Comida Caseira da Norma</v>
          </cell>
          <cell r="F625">
            <v>0</v>
          </cell>
          <cell r="G625">
            <v>307781.40000000002</v>
          </cell>
          <cell r="H625">
            <v>307781.40000000002</v>
          </cell>
          <cell r="I625">
            <v>0</v>
          </cell>
        </row>
        <row r="626">
          <cell r="A626" t="str">
            <v>2.1.1.02.001.0617</v>
          </cell>
          <cell r="B626" t="str">
            <v>A</v>
          </cell>
          <cell r="C626">
            <v>2</v>
          </cell>
          <cell r="D626">
            <v>1987</v>
          </cell>
          <cell r="E626" t="str">
            <v>8° Tabelionato de Notas de São Luis</v>
          </cell>
          <cell r="F626">
            <v>0</v>
          </cell>
          <cell r="G626">
            <v>162.4</v>
          </cell>
          <cell r="H626">
            <v>162.4</v>
          </cell>
          <cell r="I626">
            <v>0</v>
          </cell>
        </row>
        <row r="627">
          <cell r="A627" t="str">
            <v>2.1.1.02.001.0660</v>
          </cell>
          <cell r="B627" t="str">
            <v>A</v>
          </cell>
          <cell r="C627">
            <v>2</v>
          </cell>
          <cell r="D627">
            <v>2040</v>
          </cell>
          <cell r="E627" t="str">
            <v>Internacional Marítima</v>
          </cell>
          <cell r="F627">
            <v>183863.8</v>
          </cell>
          <cell r="G627">
            <v>3480542.91</v>
          </cell>
          <cell r="H627">
            <v>3528733.82</v>
          </cell>
          <cell r="I627">
            <v>-232054.71</v>
          </cell>
        </row>
        <row r="628">
          <cell r="A628" t="str">
            <v>2.1.1.02.001.0666</v>
          </cell>
          <cell r="B628" t="str">
            <v>A</v>
          </cell>
          <cell r="C628">
            <v>2</v>
          </cell>
          <cell r="D628">
            <v>2046</v>
          </cell>
          <cell r="E628" t="str">
            <v>Fornecedor Fundo Fixo</v>
          </cell>
          <cell r="F628">
            <v>0</v>
          </cell>
          <cell r="G628">
            <v>469.2</v>
          </cell>
          <cell r="H628">
            <v>469.2</v>
          </cell>
          <cell r="I628">
            <v>0</v>
          </cell>
        </row>
        <row r="629">
          <cell r="A629" t="str">
            <v>2.1.1.02.001.0673</v>
          </cell>
          <cell r="B629" t="str">
            <v>A</v>
          </cell>
          <cell r="C629">
            <v>2</v>
          </cell>
          <cell r="D629">
            <v>2058</v>
          </cell>
          <cell r="E629" t="str">
            <v>COIMA - Clínica Odonto. Integ. MA Ltda</v>
          </cell>
          <cell r="F629">
            <v>0</v>
          </cell>
          <cell r="G629">
            <v>104895.34</v>
          </cell>
          <cell r="H629">
            <v>104895.34</v>
          </cell>
          <cell r="I629">
            <v>0</v>
          </cell>
        </row>
        <row r="630">
          <cell r="A630" t="str">
            <v>2.1.1.02.001.0686</v>
          </cell>
          <cell r="B630" t="str">
            <v>A</v>
          </cell>
          <cell r="C630">
            <v>2</v>
          </cell>
          <cell r="D630">
            <v>2071</v>
          </cell>
          <cell r="E630" t="str">
            <v>Pontual - H da Silva Mapurunga - ME</v>
          </cell>
          <cell r="F630">
            <v>0</v>
          </cell>
          <cell r="G630">
            <v>4623.22</v>
          </cell>
          <cell r="H630">
            <v>4623.22</v>
          </cell>
          <cell r="I630">
            <v>0</v>
          </cell>
        </row>
        <row r="631">
          <cell r="A631" t="str">
            <v>2.1.1.02.001.0694</v>
          </cell>
          <cell r="B631" t="str">
            <v>A</v>
          </cell>
          <cell r="C631">
            <v>2</v>
          </cell>
          <cell r="D631">
            <v>2091</v>
          </cell>
          <cell r="E631" t="str">
            <v>F.M.B Sabóia</v>
          </cell>
          <cell r="F631">
            <v>0</v>
          </cell>
          <cell r="G631">
            <v>1336</v>
          </cell>
          <cell r="H631">
            <v>1336</v>
          </cell>
          <cell r="I631">
            <v>0</v>
          </cell>
        </row>
        <row r="632">
          <cell r="A632" t="str">
            <v>2.1.1.02.001.0703</v>
          </cell>
          <cell r="B632" t="str">
            <v>A</v>
          </cell>
          <cell r="C632">
            <v>2</v>
          </cell>
          <cell r="D632">
            <v>2100</v>
          </cell>
          <cell r="E632" t="str">
            <v>A Potiguar</v>
          </cell>
          <cell r="F632">
            <v>0</v>
          </cell>
          <cell r="G632">
            <v>3961.3</v>
          </cell>
          <cell r="H632">
            <v>3961.3</v>
          </cell>
          <cell r="I632">
            <v>0</v>
          </cell>
        </row>
        <row r="633">
          <cell r="A633" t="str">
            <v>2.1.1.02.001.0725</v>
          </cell>
          <cell r="B633" t="str">
            <v>A</v>
          </cell>
          <cell r="C633">
            <v>2</v>
          </cell>
          <cell r="D633">
            <v>2151</v>
          </cell>
          <cell r="E633" t="str">
            <v>Claro S.A (Embratel)</v>
          </cell>
          <cell r="F633">
            <v>495.63</v>
          </cell>
          <cell r="G633">
            <v>252907.83</v>
          </cell>
          <cell r="H633">
            <v>252797.03</v>
          </cell>
          <cell r="I633">
            <v>-384.83</v>
          </cell>
        </row>
        <row r="634">
          <cell r="A634" t="str">
            <v>2.1.1.02.001.0742</v>
          </cell>
          <cell r="B634" t="str">
            <v>A</v>
          </cell>
          <cell r="C634">
            <v>2</v>
          </cell>
          <cell r="D634">
            <v>2187</v>
          </cell>
          <cell r="E634" t="str">
            <v>A. Carvalho Ltda</v>
          </cell>
          <cell r="F634">
            <v>0</v>
          </cell>
          <cell r="G634">
            <v>800</v>
          </cell>
          <cell r="H634">
            <v>800</v>
          </cell>
          <cell r="I634">
            <v>0</v>
          </cell>
        </row>
        <row r="635">
          <cell r="A635" t="str">
            <v>2.1.1.02.001.0746</v>
          </cell>
          <cell r="B635" t="str">
            <v>A</v>
          </cell>
          <cell r="C635">
            <v>2</v>
          </cell>
          <cell r="D635">
            <v>2192</v>
          </cell>
          <cell r="E635" t="str">
            <v>Aguiar Com. e Serv.Ltda</v>
          </cell>
          <cell r="F635">
            <v>0</v>
          </cell>
          <cell r="G635">
            <v>169.1</v>
          </cell>
          <cell r="H635">
            <v>169.1</v>
          </cell>
          <cell r="I635">
            <v>0</v>
          </cell>
        </row>
        <row r="636">
          <cell r="A636" t="str">
            <v>2.1.1.02.001.0757</v>
          </cell>
          <cell r="B636" t="str">
            <v>A</v>
          </cell>
          <cell r="C636">
            <v>2</v>
          </cell>
          <cell r="D636">
            <v>2210</v>
          </cell>
          <cell r="E636" t="str">
            <v>Tribunal de Justiça</v>
          </cell>
          <cell r="F636">
            <v>0</v>
          </cell>
          <cell r="G636">
            <v>92949.95</v>
          </cell>
          <cell r="H636">
            <v>92949.95</v>
          </cell>
          <cell r="I636">
            <v>0</v>
          </cell>
        </row>
        <row r="637">
          <cell r="A637" t="str">
            <v>2.1.1.02.001.0762</v>
          </cell>
          <cell r="B637" t="str">
            <v>A</v>
          </cell>
          <cell r="C637">
            <v>2</v>
          </cell>
          <cell r="D637">
            <v>2222</v>
          </cell>
          <cell r="E637" t="str">
            <v>Previsul - Cia de Seg. Previdênia do Sul</v>
          </cell>
          <cell r="F637">
            <v>0</v>
          </cell>
          <cell r="G637">
            <v>77572.5</v>
          </cell>
          <cell r="H637">
            <v>77572.5</v>
          </cell>
          <cell r="I637">
            <v>0</v>
          </cell>
        </row>
        <row r="638">
          <cell r="A638" t="str">
            <v>2.1.1.02.001.0763</v>
          </cell>
          <cell r="B638" t="str">
            <v>A</v>
          </cell>
          <cell r="C638">
            <v>2</v>
          </cell>
          <cell r="D638">
            <v>2229</v>
          </cell>
          <cell r="E638" t="str">
            <v>Conselho de Arquitetura de Urbanismo</v>
          </cell>
          <cell r="F638">
            <v>0</v>
          </cell>
          <cell r="G638">
            <v>195.9</v>
          </cell>
          <cell r="H638">
            <v>195.9</v>
          </cell>
          <cell r="I638">
            <v>0</v>
          </cell>
        </row>
        <row r="639">
          <cell r="A639" t="str">
            <v>2.1.1.02.001.0768</v>
          </cell>
          <cell r="B639" t="str">
            <v>A</v>
          </cell>
          <cell r="C639">
            <v>2</v>
          </cell>
          <cell r="D639">
            <v>2242</v>
          </cell>
          <cell r="E639" t="str">
            <v>R C Travincas Ltda - ME</v>
          </cell>
          <cell r="F639">
            <v>0</v>
          </cell>
          <cell r="G639">
            <v>47245.17</v>
          </cell>
          <cell r="H639">
            <v>47245.17</v>
          </cell>
          <cell r="I639">
            <v>0</v>
          </cell>
        </row>
        <row r="640">
          <cell r="A640" t="str">
            <v>2.1.1.02.001.0771</v>
          </cell>
          <cell r="B640" t="str">
            <v>A</v>
          </cell>
          <cell r="C640">
            <v>2</v>
          </cell>
          <cell r="D640">
            <v>2247</v>
          </cell>
          <cell r="E640" t="str">
            <v>Grupo Nordeste Refrigeração</v>
          </cell>
          <cell r="F640">
            <v>0</v>
          </cell>
          <cell r="G640">
            <v>178620</v>
          </cell>
          <cell r="H640">
            <v>178620</v>
          </cell>
          <cell r="I640">
            <v>0</v>
          </cell>
        </row>
        <row r="641">
          <cell r="A641" t="str">
            <v>2.1.1.02.001.0778</v>
          </cell>
          <cell r="B641" t="str">
            <v>A</v>
          </cell>
          <cell r="C641">
            <v>2</v>
          </cell>
          <cell r="D641">
            <v>2261</v>
          </cell>
          <cell r="E641" t="str">
            <v>Restaurante Escola do Senac</v>
          </cell>
          <cell r="F641">
            <v>0</v>
          </cell>
          <cell r="G641">
            <v>559</v>
          </cell>
          <cell r="H641">
            <v>559</v>
          </cell>
          <cell r="I641">
            <v>0</v>
          </cell>
        </row>
        <row r="642">
          <cell r="A642" t="str">
            <v>2.1.1.02.001.0782</v>
          </cell>
          <cell r="B642" t="str">
            <v>A</v>
          </cell>
          <cell r="C642">
            <v>2</v>
          </cell>
          <cell r="D642">
            <v>2272</v>
          </cell>
          <cell r="E642" t="str">
            <v>Flex Treinamentos</v>
          </cell>
          <cell r="F642">
            <v>0</v>
          </cell>
          <cell r="G642">
            <v>14840</v>
          </cell>
          <cell r="H642">
            <v>14840</v>
          </cell>
          <cell r="I642">
            <v>0</v>
          </cell>
        </row>
        <row r="643">
          <cell r="A643" t="str">
            <v>2.1.1.02.001.0786</v>
          </cell>
          <cell r="B643" t="str">
            <v>A</v>
          </cell>
          <cell r="C643">
            <v>2</v>
          </cell>
          <cell r="D643">
            <v>2282</v>
          </cell>
          <cell r="E643" t="str">
            <v>2° Cartorio de Registro de Imóveis</v>
          </cell>
          <cell r="F643">
            <v>0</v>
          </cell>
          <cell r="G643">
            <v>1099.58</v>
          </cell>
          <cell r="H643">
            <v>1099.58</v>
          </cell>
          <cell r="I643">
            <v>0</v>
          </cell>
        </row>
        <row r="644">
          <cell r="A644" t="str">
            <v>2.1.1.02.001.0801</v>
          </cell>
          <cell r="B644" t="str">
            <v>A</v>
          </cell>
          <cell r="C644">
            <v>2</v>
          </cell>
          <cell r="D644">
            <v>2310</v>
          </cell>
          <cell r="E644" t="str">
            <v>Doretto e Guimaraes Ltda</v>
          </cell>
          <cell r="F644">
            <v>0</v>
          </cell>
          <cell r="G644">
            <v>25753.65</v>
          </cell>
          <cell r="H644">
            <v>25753.65</v>
          </cell>
          <cell r="I644">
            <v>0</v>
          </cell>
        </row>
        <row r="645">
          <cell r="A645" t="str">
            <v>2.1.1.02.001.0808</v>
          </cell>
          <cell r="B645" t="str">
            <v>A</v>
          </cell>
          <cell r="C645">
            <v>2</v>
          </cell>
          <cell r="D645">
            <v>2319</v>
          </cell>
          <cell r="E645" t="str">
            <v>Connect On Cursos e Eventos Eireli</v>
          </cell>
          <cell r="F645">
            <v>0</v>
          </cell>
          <cell r="G645">
            <v>23880</v>
          </cell>
          <cell r="H645">
            <v>23880</v>
          </cell>
          <cell r="I645">
            <v>0</v>
          </cell>
        </row>
        <row r="646">
          <cell r="A646" t="str">
            <v>2.1.1.02.001.0816</v>
          </cell>
          <cell r="B646" t="str">
            <v>A</v>
          </cell>
          <cell r="C646">
            <v>2</v>
          </cell>
          <cell r="D646">
            <v>2341</v>
          </cell>
          <cell r="E646" t="str">
            <v>Mapfre Vera Cruz Seguradora</v>
          </cell>
          <cell r="F646">
            <v>0</v>
          </cell>
          <cell r="G646">
            <v>48000</v>
          </cell>
          <cell r="H646">
            <v>48000</v>
          </cell>
          <cell r="I646">
            <v>0</v>
          </cell>
        </row>
        <row r="647">
          <cell r="A647" t="str">
            <v>2.1.1.02.001.0817</v>
          </cell>
          <cell r="B647" t="str">
            <v>A</v>
          </cell>
          <cell r="C647">
            <v>2</v>
          </cell>
          <cell r="D647">
            <v>2342</v>
          </cell>
          <cell r="E647" t="str">
            <v>Saúde Odonto</v>
          </cell>
          <cell r="F647">
            <v>0</v>
          </cell>
          <cell r="G647">
            <v>2841.77</v>
          </cell>
          <cell r="H647">
            <v>2841.77</v>
          </cell>
          <cell r="I647">
            <v>0</v>
          </cell>
        </row>
        <row r="648">
          <cell r="A648" t="str">
            <v>2.1.1.02.001.0818</v>
          </cell>
          <cell r="B648" t="str">
            <v>A</v>
          </cell>
          <cell r="C648">
            <v>2</v>
          </cell>
          <cell r="D648">
            <v>2343</v>
          </cell>
          <cell r="E648" t="str">
            <v>BaymaTech</v>
          </cell>
          <cell r="F648">
            <v>0</v>
          </cell>
          <cell r="G648">
            <v>110000</v>
          </cell>
          <cell r="H648">
            <v>120000</v>
          </cell>
          <cell r="I648">
            <v>-10000</v>
          </cell>
        </row>
        <row r="649">
          <cell r="A649" t="str">
            <v>2.1.1.02.001.0822</v>
          </cell>
          <cell r="B649" t="str">
            <v>A</v>
          </cell>
          <cell r="C649">
            <v>2</v>
          </cell>
          <cell r="D649">
            <v>2350</v>
          </cell>
          <cell r="E649" t="str">
            <v>FERJ - Fundo Esp. Mod. e Reap. do Judici</v>
          </cell>
          <cell r="F649">
            <v>0</v>
          </cell>
          <cell r="G649">
            <v>57.3</v>
          </cell>
          <cell r="H649">
            <v>57.3</v>
          </cell>
          <cell r="I649">
            <v>0</v>
          </cell>
        </row>
        <row r="650">
          <cell r="A650" t="str">
            <v>2.1.1.02.001.0838</v>
          </cell>
          <cell r="B650" t="str">
            <v>A</v>
          </cell>
          <cell r="C650">
            <v>2</v>
          </cell>
          <cell r="D650">
            <v>2408</v>
          </cell>
          <cell r="E650" t="str">
            <v>Associação Brasileira de Normas Técnicas</v>
          </cell>
          <cell r="F650">
            <v>0</v>
          </cell>
          <cell r="G650">
            <v>10000</v>
          </cell>
          <cell r="H650">
            <v>10000</v>
          </cell>
          <cell r="I650">
            <v>0</v>
          </cell>
        </row>
        <row r="651">
          <cell r="A651" t="str">
            <v>2.1.1.02.001.0850</v>
          </cell>
          <cell r="B651" t="str">
            <v>A</v>
          </cell>
          <cell r="C651">
            <v>2</v>
          </cell>
          <cell r="D651">
            <v>2438</v>
          </cell>
          <cell r="E651" t="str">
            <v>BSB Tic Soluções Ltda - EPP</v>
          </cell>
          <cell r="F651">
            <v>0</v>
          </cell>
          <cell r="G651">
            <v>226099.08</v>
          </cell>
          <cell r="H651">
            <v>226099.08</v>
          </cell>
          <cell r="I651">
            <v>0</v>
          </cell>
        </row>
        <row r="652">
          <cell r="A652" t="str">
            <v>2.1.1.02.001.0872</v>
          </cell>
          <cell r="B652" t="str">
            <v>A</v>
          </cell>
          <cell r="C652">
            <v>2</v>
          </cell>
          <cell r="D652">
            <v>2479</v>
          </cell>
          <cell r="E652" t="str">
            <v>ADECON - Ag. Desenv. Sustent. C. Norte</v>
          </cell>
          <cell r="F652">
            <v>50000</v>
          </cell>
          <cell r="G652">
            <v>50000</v>
          </cell>
          <cell r="H652">
            <v>0</v>
          </cell>
          <cell r="I652">
            <v>0</v>
          </cell>
        </row>
        <row r="653">
          <cell r="A653" t="str">
            <v>2.1.1.02.001.0881</v>
          </cell>
          <cell r="B653" t="str">
            <v>A</v>
          </cell>
          <cell r="C653">
            <v>2</v>
          </cell>
          <cell r="D653">
            <v>2509</v>
          </cell>
          <cell r="E653" t="str">
            <v>MLF Boueres &amp; Cia Ltda</v>
          </cell>
          <cell r="F653">
            <v>0</v>
          </cell>
          <cell r="G653">
            <v>3120</v>
          </cell>
          <cell r="H653">
            <v>3120</v>
          </cell>
          <cell r="I653">
            <v>0</v>
          </cell>
        </row>
        <row r="654">
          <cell r="A654" t="str">
            <v>2.1.1.02.001.0885</v>
          </cell>
          <cell r="B654" t="str">
            <v>A</v>
          </cell>
          <cell r="C654">
            <v>2</v>
          </cell>
          <cell r="D654">
            <v>2521</v>
          </cell>
          <cell r="E654" t="str">
            <v>M P Estrela Comércio e Serviços</v>
          </cell>
          <cell r="F654">
            <v>0</v>
          </cell>
          <cell r="G654">
            <v>30249.01</v>
          </cell>
          <cell r="H654">
            <v>32998.92</v>
          </cell>
          <cell r="I654">
            <v>-2749.91</v>
          </cell>
        </row>
        <row r="655">
          <cell r="A655" t="str">
            <v>2.1.1.02.001.0890</v>
          </cell>
          <cell r="B655" t="str">
            <v>A</v>
          </cell>
          <cell r="C655">
            <v>2</v>
          </cell>
          <cell r="D655">
            <v>2527</v>
          </cell>
          <cell r="E655" t="str">
            <v>Leiaute Comunicação e Propaganda Ltda</v>
          </cell>
          <cell r="F655">
            <v>25106</v>
          </cell>
          <cell r="G655">
            <v>1296493.27</v>
          </cell>
          <cell r="H655">
            <v>1985390</v>
          </cell>
          <cell r="I655">
            <v>-714002.73</v>
          </cell>
        </row>
        <row r="656">
          <cell r="A656" t="str">
            <v>2.1.1.02.001.0897</v>
          </cell>
          <cell r="B656" t="str">
            <v>A</v>
          </cell>
          <cell r="C656">
            <v>2</v>
          </cell>
          <cell r="D656">
            <v>2536</v>
          </cell>
          <cell r="E656" t="str">
            <v>Prevenção Extintores Ltda-ME</v>
          </cell>
          <cell r="F656">
            <v>0</v>
          </cell>
          <cell r="G656">
            <v>1625.54</v>
          </cell>
          <cell r="H656">
            <v>1625.54</v>
          </cell>
          <cell r="I656">
            <v>0</v>
          </cell>
        </row>
        <row r="657">
          <cell r="A657" t="str">
            <v>2.1.1.02.001.0898</v>
          </cell>
          <cell r="B657" t="str">
            <v>A</v>
          </cell>
          <cell r="C657">
            <v>2</v>
          </cell>
          <cell r="D657">
            <v>2538</v>
          </cell>
          <cell r="E657" t="str">
            <v>BPSE Business Partners</v>
          </cell>
          <cell r="F657">
            <v>0</v>
          </cell>
          <cell r="G657">
            <v>1997.52</v>
          </cell>
          <cell r="H657">
            <v>1997.52</v>
          </cell>
          <cell r="I657">
            <v>0</v>
          </cell>
        </row>
        <row r="658">
          <cell r="A658" t="str">
            <v>2.1.1.02.001.0901</v>
          </cell>
          <cell r="B658" t="str">
            <v>A</v>
          </cell>
          <cell r="C658">
            <v>2</v>
          </cell>
          <cell r="D658">
            <v>2543</v>
          </cell>
          <cell r="E658" t="str">
            <v>Nano Automation do Brasil Ltda</v>
          </cell>
          <cell r="F658">
            <v>0</v>
          </cell>
          <cell r="G658">
            <v>611473.79</v>
          </cell>
          <cell r="H658">
            <v>666703.68000000005</v>
          </cell>
          <cell r="I658">
            <v>-55229.89</v>
          </cell>
        </row>
        <row r="659">
          <cell r="A659" t="str">
            <v>2.1.1.02.001.0905</v>
          </cell>
          <cell r="B659" t="str">
            <v>A</v>
          </cell>
          <cell r="C659">
            <v>2</v>
          </cell>
          <cell r="D659">
            <v>2547</v>
          </cell>
          <cell r="E659" t="str">
            <v>Letícia Restaurante</v>
          </cell>
          <cell r="F659">
            <v>5568.74</v>
          </cell>
          <cell r="G659">
            <v>55511.14</v>
          </cell>
          <cell r="H659">
            <v>56073.61</v>
          </cell>
          <cell r="I659">
            <v>-6131.21</v>
          </cell>
        </row>
        <row r="660">
          <cell r="A660" t="str">
            <v>2.1.1.02.001.0910</v>
          </cell>
          <cell r="B660" t="str">
            <v>A</v>
          </cell>
          <cell r="C660">
            <v>2</v>
          </cell>
          <cell r="D660">
            <v>2555</v>
          </cell>
          <cell r="E660" t="str">
            <v>UMI SAN Serv. de A. a Nav.Eng. Ltda.</v>
          </cell>
          <cell r="F660">
            <v>0</v>
          </cell>
          <cell r="G660">
            <v>1435922.72</v>
          </cell>
          <cell r="H660">
            <v>1540144.64</v>
          </cell>
          <cell r="I660">
            <v>-104221.92</v>
          </cell>
        </row>
        <row r="661">
          <cell r="A661" t="str">
            <v>2.1.1.02.001.0918</v>
          </cell>
          <cell r="B661" t="str">
            <v>A</v>
          </cell>
          <cell r="C661">
            <v>2</v>
          </cell>
          <cell r="D661">
            <v>2569</v>
          </cell>
          <cell r="E661" t="str">
            <v>Naturale Consultoria e Treinamento</v>
          </cell>
          <cell r="F661">
            <v>0</v>
          </cell>
          <cell r="G661">
            <v>3841.5</v>
          </cell>
          <cell r="H661">
            <v>3841.5</v>
          </cell>
          <cell r="I661">
            <v>0</v>
          </cell>
        </row>
        <row r="662">
          <cell r="A662" t="str">
            <v>2.1.1.02.001.0923</v>
          </cell>
          <cell r="B662" t="str">
            <v>A</v>
          </cell>
          <cell r="C662">
            <v>2</v>
          </cell>
          <cell r="D662">
            <v>2575</v>
          </cell>
          <cell r="E662" t="str">
            <v>TEIKENS Cursos de Tecnol. e Informática</v>
          </cell>
          <cell r="F662">
            <v>0</v>
          </cell>
          <cell r="G662">
            <v>1071.8</v>
          </cell>
          <cell r="H662">
            <v>1071.8</v>
          </cell>
          <cell r="I662">
            <v>0</v>
          </cell>
        </row>
        <row r="663">
          <cell r="A663" t="str">
            <v>2.1.1.02.001.0925</v>
          </cell>
          <cell r="B663" t="str">
            <v>A</v>
          </cell>
          <cell r="C663">
            <v>2</v>
          </cell>
          <cell r="D663">
            <v>2578</v>
          </cell>
          <cell r="E663" t="str">
            <v>Seiselles Distribuição e Logística Ltda.</v>
          </cell>
          <cell r="F663">
            <v>0</v>
          </cell>
          <cell r="G663">
            <v>2000</v>
          </cell>
          <cell r="H663">
            <v>2000</v>
          </cell>
          <cell r="I663">
            <v>0</v>
          </cell>
        </row>
        <row r="664">
          <cell r="A664" t="str">
            <v>2.1.1.02.001.0928</v>
          </cell>
          <cell r="B664" t="str">
            <v>A</v>
          </cell>
          <cell r="C664">
            <v>2</v>
          </cell>
          <cell r="D664">
            <v>2581</v>
          </cell>
          <cell r="E664" t="str">
            <v>TOTVS S/A</v>
          </cell>
          <cell r="F664">
            <v>0</v>
          </cell>
          <cell r="G664">
            <v>300830.34000000003</v>
          </cell>
          <cell r="H664">
            <v>328393.69</v>
          </cell>
          <cell r="I664">
            <v>-27563.35</v>
          </cell>
        </row>
        <row r="665">
          <cell r="A665" t="str">
            <v>2.1.1.02.001.0932</v>
          </cell>
          <cell r="B665" t="str">
            <v>A</v>
          </cell>
          <cell r="C665">
            <v>2</v>
          </cell>
          <cell r="D665">
            <v>2596</v>
          </cell>
          <cell r="E665" t="str">
            <v>M J Design Comércio e Serviços</v>
          </cell>
          <cell r="F665">
            <v>0</v>
          </cell>
          <cell r="G665">
            <v>0</v>
          </cell>
          <cell r="H665">
            <v>720.3</v>
          </cell>
          <cell r="I665">
            <v>-720.3</v>
          </cell>
        </row>
        <row r="666">
          <cell r="A666" t="str">
            <v>2.1.1.02.001.0933</v>
          </cell>
          <cell r="B666" t="str">
            <v>A</v>
          </cell>
          <cell r="C666">
            <v>2</v>
          </cell>
          <cell r="D666">
            <v>2597</v>
          </cell>
          <cell r="E666" t="str">
            <v>Athenas Consultoria e Informática S/A</v>
          </cell>
          <cell r="F666">
            <v>0</v>
          </cell>
          <cell r="G666">
            <v>526066.92000000004</v>
          </cell>
          <cell r="H666">
            <v>526066.92000000004</v>
          </cell>
          <cell r="I666">
            <v>0</v>
          </cell>
        </row>
        <row r="667">
          <cell r="A667" t="str">
            <v>2.1.1.02.001.0943</v>
          </cell>
          <cell r="B667" t="str">
            <v>A</v>
          </cell>
          <cell r="C667">
            <v>2</v>
          </cell>
          <cell r="D667">
            <v>2625</v>
          </cell>
          <cell r="E667" t="str">
            <v>Intermídia Consultoria e ComunicaçõesEPP</v>
          </cell>
          <cell r="F667">
            <v>0</v>
          </cell>
          <cell r="G667">
            <v>20183.099999999999</v>
          </cell>
          <cell r="H667">
            <v>20183.099999999999</v>
          </cell>
          <cell r="I667">
            <v>0</v>
          </cell>
        </row>
        <row r="668">
          <cell r="A668" t="str">
            <v>2.1.1.02.001.0954</v>
          </cell>
          <cell r="B668" t="str">
            <v>A</v>
          </cell>
          <cell r="C668">
            <v>2</v>
          </cell>
          <cell r="D668">
            <v>2646</v>
          </cell>
          <cell r="E668" t="str">
            <v>Styllo Ambientações Ltda</v>
          </cell>
          <cell r="F668">
            <v>0</v>
          </cell>
          <cell r="G668">
            <v>3849.66</v>
          </cell>
          <cell r="H668">
            <v>3849.66</v>
          </cell>
          <cell r="I668">
            <v>0</v>
          </cell>
        </row>
        <row r="669">
          <cell r="A669" t="str">
            <v>2.1.1.02.001.0968</v>
          </cell>
          <cell r="B669" t="str">
            <v>A</v>
          </cell>
          <cell r="C669">
            <v>2</v>
          </cell>
          <cell r="D669">
            <v>2678</v>
          </cell>
          <cell r="E669" t="str">
            <v>Rohde Nielsen do Brasil Dragagem Ltda</v>
          </cell>
          <cell r="F669">
            <v>0</v>
          </cell>
          <cell r="G669">
            <v>606990.28</v>
          </cell>
          <cell r="H669">
            <v>606990.28</v>
          </cell>
          <cell r="I669">
            <v>0</v>
          </cell>
        </row>
        <row r="670">
          <cell r="A670" t="str">
            <v>2.1.1.02.001.0973</v>
          </cell>
          <cell r="B670" t="str">
            <v>A</v>
          </cell>
          <cell r="C670">
            <v>2</v>
          </cell>
          <cell r="D670">
            <v>2687</v>
          </cell>
          <cell r="E670" t="str">
            <v>Tecnetworking Serviços e Soluções em TI</v>
          </cell>
          <cell r="F670">
            <v>0</v>
          </cell>
          <cell r="G670">
            <v>167741.21</v>
          </cell>
          <cell r="H670">
            <v>167741.21</v>
          </cell>
          <cell r="I670">
            <v>0</v>
          </cell>
        </row>
        <row r="671">
          <cell r="A671" t="str">
            <v>2.1.1.02.001.0976</v>
          </cell>
          <cell r="B671" t="str">
            <v>A</v>
          </cell>
          <cell r="C671">
            <v>2</v>
          </cell>
          <cell r="D671">
            <v>2696</v>
          </cell>
          <cell r="E671" t="str">
            <v>Oracle do Brasil Sistemas Ltda</v>
          </cell>
          <cell r="F671">
            <v>0</v>
          </cell>
          <cell r="G671">
            <v>260224.64000000001</v>
          </cell>
          <cell r="H671">
            <v>284215.28000000003</v>
          </cell>
          <cell r="I671">
            <v>-23990.639999999999</v>
          </cell>
        </row>
        <row r="672">
          <cell r="A672" t="str">
            <v>2.1.1.02.001.0978</v>
          </cell>
          <cell r="B672" t="str">
            <v>A</v>
          </cell>
          <cell r="C672">
            <v>2</v>
          </cell>
          <cell r="D672">
            <v>2710</v>
          </cell>
          <cell r="E672" t="str">
            <v>Constrular Comércio E Serviço Ltda</v>
          </cell>
          <cell r="F672">
            <v>0</v>
          </cell>
          <cell r="G672">
            <v>275064.43</v>
          </cell>
          <cell r="H672">
            <v>305641.93</v>
          </cell>
          <cell r="I672">
            <v>-30577.5</v>
          </cell>
        </row>
        <row r="673">
          <cell r="A673" t="str">
            <v>2.1.1.02.001.0985</v>
          </cell>
          <cell r="B673" t="str">
            <v>A</v>
          </cell>
          <cell r="C673">
            <v>2</v>
          </cell>
          <cell r="D673">
            <v>2728</v>
          </cell>
          <cell r="E673" t="str">
            <v>Elétrica Recife</v>
          </cell>
          <cell r="F673">
            <v>0</v>
          </cell>
          <cell r="G673">
            <v>745</v>
          </cell>
          <cell r="H673">
            <v>745</v>
          </cell>
          <cell r="I673">
            <v>0</v>
          </cell>
        </row>
        <row r="674">
          <cell r="A674" t="str">
            <v>2.1.1.02.001.0986</v>
          </cell>
          <cell r="B674" t="str">
            <v>A</v>
          </cell>
          <cell r="C674">
            <v>2</v>
          </cell>
          <cell r="D674">
            <v>2729</v>
          </cell>
          <cell r="E674" t="str">
            <v>BPGR Tecnologia e Informação</v>
          </cell>
          <cell r="F674">
            <v>0</v>
          </cell>
          <cell r="G674">
            <v>1815.94</v>
          </cell>
          <cell r="H674">
            <v>1815.94</v>
          </cell>
          <cell r="I674">
            <v>0</v>
          </cell>
        </row>
        <row r="675">
          <cell r="A675" t="str">
            <v>2.1.1.02.001.0988</v>
          </cell>
          <cell r="B675" t="str">
            <v>A</v>
          </cell>
          <cell r="C675">
            <v>2</v>
          </cell>
          <cell r="D675">
            <v>2731</v>
          </cell>
          <cell r="E675" t="str">
            <v>Restaurante Cabana do Sol</v>
          </cell>
          <cell r="F675">
            <v>0</v>
          </cell>
          <cell r="G675">
            <v>426.36</v>
          </cell>
          <cell r="H675">
            <v>426.36</v>
          </cell>
          <cell r="I675">
            <v>0</v>
          </cell>
        </row>
        <row r="676">
          <cell r="A676" t="str">
            <v>2.1.1.02.001.0996</v>
          </cell>
          <cell r="B676" t="str">
            <v>A</v>
          </cell>
          <cell r="C676">
            <v>2</v>
          </cell>
          <cell r="D676">
            <v>2741</v>
          </cell>
          <cell r="E676" t="str">
            <v>Teracom Telemática S.A.</v>
          </cell>
          <cell r="F676">
            <v>0</v>
          </cell>
          <cell r="G676">
            <v>326999.84999999998</v>
          </cell>
          <cell r="H676">
            <v>326999.84999999998</v>
          </cell>
          <cell r="I676">
            <v>0</v>
          </cell>
        </row>
        <row r="677">
          <cell r="A677" t="str">
            <v>2.1.1.02.001.0998</v>
          </cell>
          <cell r="B677" t="str">
            <v>A</v>
          </cell>
          <cell r="C677">
            <v>2</v>
          </cell>
          <cell r="D677">
            <v>2745</v>
          </cell>
          <cell r="E677" t="str">
            <v>Parvi Locadora Ltda</v>
          </cell>
          <cell r="F677">
            <v>0</v>
          </cell>
          <cell r="G677">
            <v>703389.62</v>
          </cell>
          <cell r="H677">
            <v>768110.27</v>
          </cell>
          <cell r="I677">
            <v>-64720.65</v>
          </cell>
        </row>
        <row r="678">
          <cell r="A678" t="str">
            <v>2.1.1.02.001.1006</v>
          </cell>
          <cell r="B678" t="str">
            <v>A</v>
          </cell>
          <cell r="C678">
            <v>2</v>
          </cell>
          <cell r="D678">
            <v>2758</v>
          </cell>
          <cell r="E678" t="str">
            <v>Edeconsil Construções e Locações Ltda</v>
          </cell>
          <cell r="F678">
            <v>0</v>
          </cell>
          <cell r="G678">
            <v>6530044.2199999997</v>
          </cell>
          <cell r="H678">
            <v>7565143.4199999999</v>
          </cell>
          <cell r="I678">
            <v>-1035099.2</v>
          </cell>
        </row>
        <row r="679">
          <cell r="A679" t="str">
            <v>2.1.1.02.001.1011</v>
          </cell>
          <cell r="B679" t="str">
            <v>A</v>
          </cell>
          <cell r="C679">
            <v>2</v>
          </cell>
          <cell r="D679">
            <v>2766</v>
          </cell>
          <cell r="E679" t="str">
            <v>Souza e Farah Ltda</v>
          </cell>
          <cell r="F679">
            <v>0</v>
          </cell>
          <cell r="G679">
            <v>41882.800000000003</v>
          </cell>
          <cell r="H679">
            <v>41882.800000000003</v>
          </cell>
          <cell r="I679">
            <v>0</v>
          </cell>
        </row>
        <row r="680">
          <cell r="A680" t="str">
            <v>2.1.1.02.001.1013</v>
          </cell>
          <cell r="B680" t="str">
            <v>A</v>
          </cell>
          <cell r="C680">
            <v>2</v>
          </cell>
          <cell r="D680">
            <v>2768</v>
          </cell>
          <cell r="E680" t="str">
            <v>Sorriso Clinica Odontologica Ltda</v>
          </cell>
          <cell r="F680">
            <v>0</v>
          </cell>
          <cell r="G680">
            <v>5349.91</v>
          </cell>
          <cell r="H680">
            <v>5349.91</v>
          </cell>
          <cell r="I680">
            <v>0</v>
          </cell>
        </row>
        <row r="681">
          <cell r="A681" t="str">
            <v>2.1.1.02.001.1032</v>
          </cell>
          <cell r="B681" t="str">
            <v>A</v>
          </cell>
          <cell r="C681">
            <v>2</v>
          </cell>
          <cell r="D681">
            <v>2799</v>
          </cell>
          <cell r="E681" t="str">
            <v>A. J. A Abitbol &amp; Cia Ltda - ME</v>
          </cell>
          <cell r="F681">
            <v>0</v>
          </cell>
          <cell r="G681">
            <v>43029.61</v>
          </cell>
          <cell r="H681">
            <v>43029.61</v>
          </cell>
          <cell r="I681">
            <v>0</v>
          </cell>
        </row>
        <row r="682">
          <cell r="A682" t="str">
            <v>2.1.1.02.001.1035</v>
          </cell>
          <cell r="B682" t="str">
            <v>A</v>
          </cell>
          <cell r="C682">
            <v>2</v>
          </cell>
          <cell r="D682">
            <v>2805</v>
          </cell>
          <cell r="E682" t="str">
            <v>Seal Telecom Comércio e Serv. de Telec.</v>
          </cell>
          <cell r="F682">
            <v>0</v>
          </cell>
          <cell r="G682">
            <v>135000</v>
          </cell>
          <cell r="H682">
            <v>135000</v>
          </cell>
          <cell r="I682">
            <v>0</v>
          </cell>
        </row>
        <row r="683">
          <cell r="A683" t="str">
            <v>2.1.1.02.001.1038</v>
          </cell>
          <cell r="B683" t="str">
            <v>A</v>
          </cell>
          <cell r="C683">
            <v>2</v>
          </cell>
          <cell r="D683">
            <v>2814</v>
          </cell>
          <cell r="E683" t="str">
            <v>Technocopy Equip.Suprim.e Serviços Ltda</v>
          </cell>
          <cell r="F683">
            <v>0</v>
          </cell>
          <cell r="G683">
            <v>184777.81</v>
          </cell>
          <cell r="H683">
            <v>202132.03</v>
          </cell>
          <cell r="I683">
            <v>-17354.22</v>
          </cell>
        </row>
        <row r="684">
          <cell r="A684" t="str">
            <v>2.1.1.02.001.1040</v>
          </cell>
          <cell r="B684" t="str">
            <v>A</v>
          </cell>
          <cell r="C684">
            <v>2</v>
          </cell>
          <cell r="D684">
            <v>2816</v>
          </cell>
          <cell r="E684" t="str">
            <v>Vitoria Serv. Gerais e Empreendimentos</v>
          </cell>
          <cell r="F684">
            <v>0</v>
          </cell>
          <cell r="G684">
            <v>22757.25</v>
          </cell>
          <cell r="H684">
            <v>51898.5</v>
          </cell>
          <cell r="I684">
            <v>-29141.25</v>
          </cell>
        </row>
        <row r="685">
          <cell r="A685" t="str">
            <v>2.1.1.02.001.1046</v>
          </cell>
          <cell r="B685" t="str">
            <v>A</v>
          </cell>
          <cell r="C685">
            <v>2</v>
          </cell>
          <cell r="D685">
            <v>2823</v>
          </cell>
          <cell r="E685" t="str">
            <v>Arpsist Serviços de Engenharia Ltda</v>
          </cell>
          <cell r="F685">
            <v>0</v>
          </cell>
          <cell r="G685">
            <v>39503</v>
          </cell>
          <cell r="H685">
            <v>39503</v>
          </cell>
          <cell r="I685">
            <v>0</v>
          </cell>
        </row>
        <row r="686">
          <cell r="A686" t="str">
            <v>2.1.1.02.001.1062</v>
          </cell>
          <cell r="B686" t="str">
            <v>A</v>
          </cell>
          <cell r="C686">
            <v>2</v>
          </cell>
          <cell r="D686">
            <v>2847</v>
          </cell>
          <cell r="E686" t="str">
            <v>Instituto Future de Juv, Prom. Turismo</v>
          </cell>
          <cell r="F686">
            <v>0</v>
          </cell>
          <cell r="G686">
            <v>0</v>
          </cell>
          <cell r="H686">
            <v>30000</v>
          </cell>
          <cell r="I686">
            <v>-30000</v>
          </cell>
        </row>
        <row r="687">
          <cell r="A687" t="str">
            <v>2.1.1.02.001.1066</v>
          </cell>
          <cell r="B687" t="str">
            <v>A</v>
          </cell>
          <cell r="C687">
            <v>2</v>
          </cell>
          <cell r="D687">
            <v>2852</v>
          </cell>
          <cell r="E687" t="str">
            <v>Associação Nacional dos Exp. de Cereais</v>
          </cell>
          <cell r="F687">
            <v>40000</v>
          </cell>
          <cell r="G687">
            <v>40000</v>
          </cell>
          <cell r="H687">
            <v>0</v>
          </cell>
          <cell r="I687">
            <v>0</v>
          </cell>
        </row>
        <row r="688">
          <cell r="A688" t="str">
            <v>2.1.1.02.001.1080</v>
          </cell>
          <cell r="B688" t="str">
            <v>A</v>
          </cell>
          <cell r="C688">
            <v>2</v>
          </cell>
          <cell r="D688">
            <v>2872</v>
          </cell>
          <cell r="E688" t="str">
            <v>Monã Consultoria Ambiental Ltda EPP</v>
          </cell>
          <cell r="F688">
            <v>0</v>
          </cell>
          <cell r="G688">
            <v>333163.93</v>
          </cell>
          <cell r="H688">
            <v>333163.93</v>
          </cell>
          <cell r="I688">
            <v>0</v>
          </cell>
        </row>
        <row r="689">
          <cell r="A689" t="str">
            <v>2.1.1.02.001.1108</v>
          </cell>
          <cell r="B689" t="str">
            <v>A</v>
          </cell>
          <cell r="C689">
            <v>2</v>
          </cell>
          <cell r="D689">
            <v>2915</v>
          </cell>
          <cell r="E689" t="str">
            <v>Topázio Construções Ltda. - EPP</v>
          </cell>
          <cell r="F689">
            <v>0</v>
          </cell>
          <cell r="G689">
            <v>20351.64</v>
          </cell>
          <cell r="H689">
            <v>20351.64</v>
          </cell>
          <cell r="I689">
            <v>0</v>
          </cell>
        </row>
        <row r="690">
          <cell r="A690" t="str">
            <v>2.1.1.02.001.1116</v>
          </cell>
          <cell r="B690" t="str">
            <v>A</v>
          </cell>
          <cell r="C690">
            <v>2</v>
          </cell>
          <cell r="D690">
            <v>2925</v>
          </cell>
          <cell r="E690" t="str">
            <v>Shopping das Essencias</v>
          </cell>
          <cell r="F690">
            <v>0</v>
          </cell>
          <cell r="G690">
            <v>1930</v>
          </cell>
          <cell r="H690">
            <v>1930</v>
          </cell>
          <cell r="I690">
            <v>0</v>
          </cell>
        </row>
        <row r="691">
          <cell r="A691" t="str">
            <v>2.1.1.02.001.1119</v>
          </cell>
          <cell r="B691" t="str">
            <v>A</v>
          </cell>
          <cell r="C691">
            <v>2</v>
          </cell>
          <cell r="D691">
            <v>2930</v>
          </cell>
          <cell r="E691" t="str">
            <v>Câmara de Comércio Árabe Brasileira</v>
          </cell>
          <cell r="F691">
            <v>0</v>
          </cell>
          <cell r="G691">
            <v>40000</v>
          </cell>
          <cell r="H691">
            <v>40000</v>
          </cell>
          <cell r="I691">
            <v>0</v>
          </cell>
        </row>
        <row r="692">
          <cell r="A692" t="str">
            <v>2.1.1.02.001.1123</v>
          </cell>
          <cell r="B692" t="str">
            <v>A</v>
          </cell>
          <cell r="C692">
            <v>2</v>
          </cell>
          <cell r="D692">
            <v>2936</v>
          </cell>
          <cell r="E692" t="str">
            <v>INMETRO Xerém</v>
          </cell>
          <cell r="F692">
            <v>0</v>
          </cell>
          <cell r="G692">
            <v>7317.84</v>
          </cell>
          <cell r="H692">
            <v>7317.84</v>
          </cell>
          <cell r="I692">
            <v>0</v>
          </cell>
        </row>
        <row r="693">
          <cell r="A693" t="str">
            <v>2.1.1.02.001.1124</v>
          </cell>
          <cell r="B693" t="str">
            <v>A</v>
          </cell>
          <cell r="C693">
            <v>2</v>
          </cell>
          <cell r="D693">
            <v>2937</v>
          </cell>
          <cell r="E693" t="str">
            <v>Maranhão Ind. e Comércio de Asfaltos</v>
          </cell>
          <cell r="F693">
            <v>0</v>
          </cell>
          <cell r="G693">
            <v>350</v>
          </cell>
          <cell r="H693">
            <v>350</v>
          </cell>
          <cell r="I693">
            <v>0</v>
          </cell>
        </row>
        <row r="694">
          <cell r="A694" t="str">
            <v>2.1.1.02.001.1127</v>
          </cell>
          <cell r="B694" t="str">
            <v>A</v>
          </cell>
          <cell r="C694">
            <v>2</v>
          </cell>
          <cell r="D694">
            <v>2942</v>
          </cell>
          <cell r="E694" t="str">
            <v>Centrograf Serviços e Comércio Ltda - ME</v>
          </cell>
          <cell r="F694">
            <v>0</v>
          </cell>
          <cell r="G694">
            <v>3814.72</v>
          </cell>
          <cell r="H694">
            <v>3814.72</v>
          </cell>
          <cell r="I694">
            <v>0</v>
          </cell>
        </row>
        <row r="695">
          <cell r="A695" t="str">
            <v>2.1.1.02.001.1135</v>
          </cell>
          <cell r="B695" t="str">
            <v>A</v>
          </cell>
          <cell r="C695">
            <v>2</v>
          </cell>
          <cell r="D695">
            <v>2954</v>
          </cell>
          <cell r="E695" t="str">
            <v>L. A. Viagens e Turismo Ltda.</v>
          </cell>
          <cell r="F695">
            <v>0</v>
          </cell>
          <cell r="G695">
            <v>100775.49</v>
          </cell>
          <cell r="H695">
            <v>100775.49</v>
          </cell>
          <cell r="I695">
            <v>0</v>
          </cell>
        </row>
        <row r="696">
          <cell r="A696" t="str">
            <v>2.1.1.02.001.1136</v>
          </cell>
          <cell r="B696" t="str">
            <v>A</v>
          </cell>
          <cell r="C696">
            <v>2</v>
          </cell>
          <cell r="D696">
            <v>2955</v>
          </cell>
          <cell r="E696" t="str">
            <v>NCA Eng. Arquitetura e Meio-Ambient Ltda</v>
          </cell>
          <cell r="F696">
            <v>0</v>
          </cell>
          <cell r="G696">
            <v>21276</v>
          </cell>
          <cell r="H696">
            <v>21276</v>
          </cell>
          <cell r="I696">
            <v>0</v>
          </cell>
        </row>
        <row r="697">
          <cell r="A697" t="str">
            <v>2.1.1.02.001.1137</v>
          </cell>
          <cell r="B697" t="str">
            <v>A</v>
          </cell>
          <cell r="C697">
            <v>2</v>
          </cell>
          <cell r="D697">
            <v>2957</v>
          </cell>
          <cell r="E697" t="str">
            <v>Nórcia Vigilância Patrimonial Eireli -ME</v>
          </cell>
          <cell r="F697">
            <v>0</v>
          </cell>
          <cell r="G697">
            <v>4335629.9800000004</v>
          </cell>
          <cell r="H697">
            <v>4733144.53</v>
          </cell>
          <cell r="I697">
            <v>-397514.55</v>
          </cell>
        </row>
        <row r="698">
          <cell r="A698" t="str">
            <v>2.1.1.02.001.1139</v>
          </cell>
          <cell r="B698" t="str">
            <v>A</v>
          </cell>
          <cell r="C698">
            <v>2</v>
          </cell>
          <cell r="D698">
            <v>2960</v>
          </cell>
          <cell r="E698" t="str">
            <v>D. J. N. Sá Rodrigues ME</v>
          </cell>
          <cell r="F698">
            <v>0</v>
          </cell>
          <cell r="G698">
            <v>309.12</v>
          </cell>
          <cell r="H698">
            <v>309.12</v>
          </cell>
          <cell r="I698">
            <v>0</v>
          </cell>
        </row>
        <row r="699">
          <cell r="A699" t="str">
            <v>2.1.1.02.001.1143</v>
          </cell>
          <cell r="B699" t="str">
            <v>A</v>
          </cell>
          <cell r="C699">
            <v>2</v>
          </cell>
          <cell r="D699">
            <v>2969</v>
          </cell>
          <cell r="E699" t="str">
            <v>Brandster Palestras e Cursos</v>
          </cell>
          <cell r="F699">
            <v>0</v>
          </cell>
          <cell r="G699">
            <v>6480</v>
          </cell>
          <cell r="H699">
            <v>6480</v>
          </cell>
          <cell r="I699">
            <v>0</v>
          </cell>
        </row>
        <row r="700">
          <cell r="A700" t="str">
            <v>2.1.1.02.001.1144</v>
          </cell>
          <cell r="B700" t="str">
            <v>A</v>
          </cell>
          <cell r="C700">
            <v>2</v>
          </cell>
          <cell r="D700">
            <v>2971</v>
          </cell>
          <cell r="E700" t="str">
            <v>Alcon Engenharia de Sistemas Ltda</v>
          </cell>
          <cell r="F700">
            <v>0</v>
          </cell>
          <cell r="G700">
            <v>659053.92000000004</v>
          </cell>
          <cell r="H700">
            <v>659053.92000000004</v>
          </cell>
          <cell r="I700">
            <v>0</v>
          </cell>
        </row>
        <row r="701">
          <cell r="A701" t="str">
            <v>2.1.1.02.001.1147</v>
          </cell>
          <cell r="B701" t="str">
            <v>A</v>
          </cell>
          <cell r="C701">
            <v>2</v>
          </cell>
          <cell r="D701">
            <v>2975</v>
          </cell>
          <cell r="E701" t="str">
            <v>MTC Odontologia Ltda</v>
          </cell>
          <cell r="F701">
            <v>0</v>
          </cell>
          <cell r="G701">
            <v>2562.09</v>
          </cell>
          <cell r="H701">
            <v>2562.09</v>
          </cell>
          <cell r="I701">
            <v>0</v>
          </cell>
        </row>
        <row r="702">
          <cell r="A702" t="str">
            <v>2.1.1.02.001.1153</v>
          </cell>
          <cell r="B702" t="str">
            <v>A</v>
          </cell>
          <cell r="C702">
            <v>2</v>
          </cell>
          <cell r="D702">
            <v>2985</v>
          </cell>
          <cell r="E702" t="str">
            <v>QMS do Brasil Serviços de Certificação</v>
          </cell>
          <cell r="F702">
            <v>0</v>
          </cell>
          <cell r="G702">
            <v>6895</v>
          </cell>
          <cell r="H702">
            <v>6895</v>
          </cell>
          <cell r="I702">
            <v>0</v>
          </cell>
        </row>
        <row r="703">
          <cell r="A703" t="str">
            <v>2.1.1.02.001.1156</v>
          </cell>
          <cell r="B703" t="str">
            <v>A</v>
          </cell>
          <cell r="C703">
            <v>2</v>
          </cell>
          <cell r="D703">
            <v>2988</v>
          </cell>
          <cell r="E703" t="str">
            <v>F &amp; M Assistência Odontológica Ltda</v>
          </cell>
          <cell r="F703">
            <v>0</v>
          </cell>
          <cell r="G703">
            <v>12577.6</v>
          </cell>
          <cell r="H703">
            <v>12577.6</v>
          </cell>
          <cell r="I703">
            <v>0</v>
          </cell>
        </row>
        <row r="704">
          <cell r="A704" t="str">
            <v>2.1.1.02.001.1160</v>
          </cell>
          <cell r="B704" t="str">
            <v>A</v>
          </cell>
          <cell r="C704">
            <v>2</v>
          </cell>
          <cell r="D704">
            <v>2992</v>
          </cell>
          <cell r="E704" t="str">
            <v>Instituto Superior de Adm e Negócios</v>
          </cell>
          <cell r="F704">
            <v>0</v>
          </cell>
          <cell r="G704">
            <v>4506.7</v>
          </cell>
          <cell r="H704">
            <v>4506.7</v>
          </cell>
          <cell r="I704">
            <v>0</v>
          </cell>
        </row>
        <row r="705">
          <cell r="A705" t="str">
            <v>2.1.1.02.001.1164</v>
          </cell>
          <cell r="B705" t="str">
            <v>A</v>
          </cell>
          <cell r="C705">
            <v>2</v>
          </cell>
          <cell r="D705">
            <v>3782</v>
          </cell>
          <cell r="E705" t="str">
            <v>FEESC</v>
          </cell>
          <cell r="F705">
            <v>0</v>
          </cell>
          <cell r="G705">
            <v>1709380.01</v>
          </cell>
          <cell r="H705">
            <v>1709380.01</v>
          </cell>
          <cell r="I705">
            <v>0</v>
          </cell>
        </row>
        <row r="706">
          <cell r="A706" t="str">
            <v>2.1.1.02.001.1169</v>
          </cell>
          <cell r="B706" t="str">
            <v>A</v>
          </cell>
          <cell r="C706">
            <v>2</v>
          </cell>
          <cell r="D706">
            <v>3802</v>
          </cell>
          <cell r="E706" t="str">
            <v>News Roads Consultoria</v>
          </cell>
          <cell r="F706">
            <v>0</v>
          </cell>
          <cell r="G706">
            <v>2098.0500000000002</v>
          </cell>
          <cell r="H706">
            <v>2098.0500000000002</v>
          </cell>
          <cell r="I706">
            <v>0</v>
          </cell>
        </row>
        <row r="707">
          <cell r="A707" t="str">
            <v>2.1.1.02.001.1172</v>
          </cell>
          <cell r="B707" t="str">
            <v>A</v>
          </cell>
          <cell r="C707">
            <v>2</v>
          </cell>
          <cell r="D707">
            <v>3809</v>
          </cell>
          <cell r="E707" t="str">
            <v>SLI MEIO AMBIENTE E INFRAESTRUTURA Ltda</v>
          </cell>
          <cell r="F707">
            <v>0</v>
          </cell>
          <cell r="G707">
            <v>33396.720000000001</v>
          </cell>
          <cell r="H707">
            <v>33396.720000000001</v>
          </cell>
          <cell r="I707">
            <v>0</v>
          </cell>
        </row>
        <row r="708">
          <cell r="A708" t="str">
            <v>2.1.1.02.001.1178</v>
          </cell>
          <cell r="B708" t="str">
            <v>A</v>
          </cell>
          <cell r="C708">
            <v>2</v>
          </cell>
          <cell r="D708">
            <v>3823</v>
          </cell>
          <cell r="E708" t="str">
            <v>PNUD - Prog das Nações Unidas</v>
          </cell>
          <cell r="F708">
            <v>10000</v>
          </cell>
          <cell r="G708">
            <v>23357.5</v>
          </cell>
          <cell r="H708">
            <v>13357.5</v>
          </cell>
          <cell r="I708">
            <v>0</v>
          </cell>
        </row>
        <row r="709">
          <cell r="A709" t="str">
            <v>2.1.1.02.001.1190</v>
          </cell>
          <cell r="B709" t="str">
            <v>A</v>
          </cell>
          <cell r="C709">
            <v>2</v>
          </cell>
          <cell r="D709">
            <v>3858</v>
          </cell>
          <cell r="E709" t="str">
            <v>VIP Distribuição e Logistica Eireli</v>
          </cell>
          <cell r="F709">
            <v>0</v>
          </cell>
          <cell r="G709">
            <v>30933.65</v>
          </cell>
          <cell r="H709">
            <v>30933.65</v>
          </cell>
          <cell r="I709">
            <v>0</v>
          </cell>
        </row>
        <row r="710">
          <cell r="A710" t="str">
            <v>2.1.1.02.001.1192</v>
          </cell>
          <cell r="B710" t="str">
            <v>A</v>
          </cell>
          <cell r="C710">
            <v>2</v>
          </cell>
          <cell r="D710">
            <v>3863</v>
          </cell>
          <cell r="E710" t="str">
            <v>Cap Protensão e Construções</v>
          </cell>
          <cell r="F710">
            <v>0</v>
          </cell>
          <cell r="G710">
            <v>168123.07</v>
          </cell>
          <cell r="H710">
            <v>168123.07</v>
          </cell>
          <cell r="I710">
            <v>0</v>
          </cell>
        </row>
        <row r="711">
          <cell r="A711" t="str">
            <v>2.1.1.02.001.1198</v>
          </cell>
          <cell r="B711" t="str">
            <v>A</v>
          </cell>
          <cell r="C711">
            <v>2</v>
          </cell>
          <cell r="D711">
            <v>3882</v>
          </cell>
          <cell r="E711" t="str">
            <v>Healt &amp; Safety</v>
          </cell>
          <cell r="F711">
            <v>0</v>
          </cell>
          <cell r="G711">
            <v>980</v>
          </cell>
          <cell r="H711">
            <v>980</v>
          </cell>
          <cell r="I711">
            <v>0</v>
          </cell>
        </row>
        <row r="712">
          <cell r="A712" t="str">
            <v>2.1.1.02.001.1202</v>
          </cell>
          <cell r="B712" t="str">
            <v>A</v>
          </cell>
          <cell r="C712">
            <v>2</v>
          </cell>
          <cell r="D712">
            <v>3889</v>
          </cell>
          <cell r="E712" t="str">
            <v>IBAMA</v>
          </cell>
          <cell r="F712">
            <v>0</v>
          </cell>
          <cell r="G712">
            <v>17324.169999999998</v>
          </cell>
          <cell r="H712">
            <v>17324.169999999998</v>
          </cell>
          <cell r="I712">
            <v>0</v>
          </cell>
        </row>
        <row r="713">
          <cell r="A713" t="str">
            <v>2.1.1.02.001.1204</v>
          </cell>
          <cell r="B713" t="str">
            <v>A</v>
          </cell>
          <cell r="C713">
            <v>2</v>
          </cell>
          <cell r="D713">
            <v>3892</v>
          </cell>
          <cell r="E713" t="str">
            <v>Editora Negócios Públicos do Brasil Ltda</v>
          </cell>
          <cell r="F713">
            <v>0</v>
          </cell>
          <cell r="G713">
            <v>7490</v>
          </cell>
          <cell r="H713">
            <v>7490</v>
          </cell>
          <cell r="I713">
            <v>0</v>
          </cell>
        </row>
        <row r="714">
          <cell r="A714" t="str">
            <v>2.1.1.02.001.1205</v>
          </cell>
          <cell r="B714" t="str">
            <v>A</v>
          </cell>
          <cell r="C714">
            <v>2</v>
          </cell>
          <cell r="D714">
            <v>3893</v>
          </cell>
          <cell r="E714" t="str">
            <v>S A da Silva e Cia (Quali Água)</v>
          </cell>
          <cell r="F714">
            <v>42011.57</v>
          </cell>
          <cell r="G714">
            <v>187437.7</v>
          </cell>
          <cell r="H714">
            <v>145426.13</v>
          </cell>
          <cell r="I714">
            <v>0</v>
          </cell>
        </row>
        <row r="715">
          <cell r="A715" t="str">
            <v>2.1.1.02.001.1213</v>
          </cell>
          <cell r="B715" t="str">
            <v>A</v>
          </cell>
          <cell r="C715">
            <v>2</v>
          </cell>
          <cell r="D715">
            <v>3913</v>
          </cell>
          <cell r="E715" t="str">
            <v>IT PARTNERS</v>
          </cell>
          <cell r="F715">
            <v>0</v>
          </cell>
          <cell r="G715">
            <v>9042.2999999999993</v>
          </cell>
          <cell r="H715">
            <v>9042.2999999999993</v>
          </cell>
          <cell r="I715">
            <v>0</v>
          </cell>
        </row>
        <row r="716">
          <cell r="A716" t="str">
            <v>2.1.1.02.001.1217</v>
          </cell>
          <cell r="B716" t="str">
            <v>A</v>
          </cell>
          <cell r="C716">
            <v>2</v>
          </cell>
          <cell r="D716">
            <v>3929</v>
          </cell>
          <cell r="E716" t="str">
            <v>GPA Construções e Serviços LTDA-EPP</v>
          </cell>
          <cell r="F716">
            <v>0</v>
          </cell>
          <cell r="G716">
            <v>78452.89</v>
          </cell>
          <cell r="H716">
            <v>178126.76</v>
          </cell>
          <cell r="I716">
            <v>-99673.87</v>
          </cell>
        </row>
        <row r="717">
          <cell r="A717" t="str">
            <v>2.1.1.02.001.1218</v>
          </cell>
          <cell r="B717" t="str">
            <v>A</v>
          </cell>
          <cell r="C717">
            <v>2</v>
          </cell>
          <cell r="D717">
            <v>3931</v>
          </cell>
          <cell r="E717" t="str">
            <v>ISBET-Instituto Brasileiro Pro Educação</v>
          </cell>
          <cell r="F717">
            <v>0</v>
          </cell>
          <cell r="G717">
            <v>3474</v>
          </cell>
          <cell r="H717">
            <v>3474</v>
          </cell>
          <cell r="I717">
            <v>0</v>
          </cell>
        </row>
        <row r="718">
          <cell r="A718" t="str">
            <v>2.1.1.02.001.1219</v>
          </cell>
          <cell r="B718" t="str">
            <v>A</v>
          </cell>
          <cell r="C718">
            <v>2</v>
          </cell>
          <cell r="D718">
            <v>3932</v>
          </cell>
          <cell r="E718" t="str">
            <v>Engetra Tecnologia e Construção</v>
          </cell>
          <cell r="F718">
            <v>0</v>
          </cell>
          <cell r="G718">
            <v>640024.47</v>
          </cell>
          <cell r="H718">
            <v>640024.47</v>
          </cell>
          <cell r="I718">
            <v>0</v>
          </cell>
        </row>
        <row r="719">
          <cell r="A719" t="str">
            <v>2.1.1.02.001.1221</v>
          </cell>
          <cell r="B719" t="str">
            <v>A</v>
          </cell>
          <cell r="C719">
            <v>2</v>
          </cell>
          <cell r="D719">
            <v>3936</v>
          </cell>
          <cell r="E719" t="str">
            <v>Mlabs Software Ltda</v>
          </cell>
          <cell r="F719">
            <v>0</v>
          </cell>
          <cell r="G719">
            <v>154.80000000000001</v>
          </cell>
          <cell r="H719">
            <v>154.80000000000001</v>
          </cell>
          <cell r="I719">
            <v>0</v>
          </cell>
        </row>
        <row r="720">
          <cell r="A720" t="str">
            <v>2.1.1.02.001.1229</v>
          </cell>
          <cell r="B720" t="str">
            <v>A</v>
          </cell>
          <cell r="C720">
            <v>2</v>
          </cell>
          <cell r="D720">
            <v>3947</v>
          </cell>
          <cell r="E720" t="str">
            <v>Eco Serviços Ocupacionais Ltda</v>
          </cell>
          <cell r="F720">
            <v>0</v>
          </cell>
          <cell r="G720">
            <v>27632.69</v>
          </cell>
          <cell r="H720">
            <v>27632.69</v>
          </cell>
          <cell r="I720">
            <v>0</v>
          </cell>
        </row>
        <row r="721">
          <cell r="A721" t="str">
            <v>2.1.1.02.001.1232</v>
          </cell>
          <cell r="B721" t="str">
            <v>A</v>
          </cell>
          <cell r="C721">
            <v>2</v>
          </cell>
          <cell r="D721">
            <v>3950</v>
          </cell>
          <cell r="E721" t="str">
            <v>Fast Help Informática Ltda</v>
          </cell>
          <cell r="F721">
            <v>0</v>
          </cell>
          <cell r="G721">
            <v>537900</v>
          </cell>
          <cell r="H721">
            <v>537900</v>
          </cell>
          <cell r="I721">
            <v>0</v>
          </cell>
        </row>
        <row r="722">
          <cell r="A722" t="str">
            <v>2.1.1.02.001.1235</v>
          </cell>
          <cell r="B722" t="str">
            <v>A</v>
          </cell>
          <cell r="C722">
            <v>2</v>
          </cell>
          <cell r="D722">
            <v>3954</v>
          </cell>
          <cell r="E722" t="str">
            <v>Eduardo Couto de Vasconcelos Eireli</v>
          </cell>
          <cell r="F722">
            <v>0</v>
          </cell>
          <cell r="G722">
            <v>27307.200000000001</v>
          </cell>
          <cell r="H722">
            <v>27307.200000000001</v>
          </cell>
          <cell r="I722">
            <v>0</v>
          </cell>
        </row>
        <row r="723">
          <cell r="A723" t="str">
            <v>2.1.1.02.001.1237</v>
          </cell>
          <cell r="B723" t="str">
            <v>A</v>
          </cell>
          <cell r="C723">
            <v>2</v>
          </cell>
          <cell r="D723">
            <v>3956</v>
          </cell>
          <cell r="E723" t="str">
            <v>M da Silveira Ribeiro</v>
          </cell>
          <cell r="F723">
            <v>0</v>
          </cell>
          <cell r="G723">
            <v>3530.2</v>
          </cell>
          <cell r="H723">
            <v>3530.2</v>
          </cell>
          <cell r="I723">
            <v>0</v>
          </cell>
        </row>
        <row r="724">
          <cell r="A724" t="str">
            <v>2.1.1.02.001.1238</v>
          </cell>
          <cell r="B724" t="str">
            <v>A</v>
          </cell>
          <cell r="C724">
            <v>2</v>
          </cell>
          <cell r="D724">
            <v>3957</v>
          </cell>
          <cell r="E724" t="str">
            <v>Ancora Manutenção e Serviços LTDA-ME</v>
          </cell>
          <cell r="F724">
            <v>0</v>
          </cell>
          <cell r="G724">
            <v>80631.490000000005</v>
          </cell>
          <cell r="H724">
            <v>454835.44</v>
          </cell>
          <cell r="I724">
            <v>-374203.95</v>
          </cell>
        </row>
        <row r="725">
          <cell r="A725" t="str">
            <v>2.1.1.02.001.1241</v>
          </cell>
          <cell r="B725" t="str">
            <v>A</v>
          </cell>
          <cell r="C725">
            <v>2</v>
          </cell>
          <cell r="D725">
            <v>3963</v>
          </cell>
          <cell r="E725" t="str">
            <v>Prime Soluções Tecnológicas</v>
          </cell>
          <cell r="F725">
            <v>11820</v>
          </cell>
          <cell r="G725">
            <v>153660</v>
          </cell>
          <cell r="H725">
            <v>141840</v>
          </cell>
          <cell r="I725">
            <v>0</v>
          </cell>
        </row>
        <row r="726">
          <cell r="A726" t="str">
            <v>2.1.1.02.001.1247</v>
          </cell>
          <cell r="B726" t="str">
            <v>A</v>
          </cell>
          <cell r="C726">
            <v>2</v>
          </cell>
          <cell r="D726">
            <v>3973</v>
          </cell>
          <cell r="E726" t="str">
            <v>Faz Promoções e Eventos</v>
          </cell>
          <cell r="F726">
            <v>0</v>
          </cell>
          <cell r="G726">
            <v>22923.81</v>
          </cell>
          <cell r="H726">
            <v>22923.81</v>
          </cell>
          <cell r="I726">
            <v>0</v>
          </cell>
        </row>
        <row r="727">
          <cell r="A727" t="str">
            <v>2.1.1.02.001.1249</v>
          </cell>
          <cell r="B727" t="str">
            <v>A</v>
          </cell>
          <cell r="C727">
            <v>2</v>
          </cell>
          <cell r="D727">
            <v>3976</v>
          </cell>
          <cell r="E727" t="str">
            <v>Unitech-Rio Comércio e Serviços Ltda</v>
          </cell>
          <cell r="F727">
            <v>0</v>
          </cell>
          <cell r="G727">
            <v>32209.68</v>
          </cell>
          <cell r="H727">
            <v>32209.68</v>
          </cell>
          <cell r="I727">
            <v>0</v>
          </cell>
        </row>
        <row r="728">
          <cell r="A728" t="str">
            <v>2.1.1.02.001.1251</v>
          </cell>
          <cell r="B728" t="str">
            <v>A</v>
          </cell>
          <cell r="C728">
            <v>2</v>
          </cell>
          <cell r="D728">
            <v>3980</v>
          </cell>
          <cell r="E728" t="str">
            <v>Habili Engenharia e Construção Ltda</v>
          </cell>
          <cell r="F728">
            <v>0</v>
          </cell>
          <cell r="G728">
            <v>494264.03</v>
          </cell>
          <cell r="H728">
            <v>494264.03</v>
          </cell>
          <cell r="I728">
            <v>0</v>
          </cell>
        </row>
        <row r="729">
          <cell r="A729" t="str">
            <v>2.1.1.02.001.1253</v>
          </cell>
          <cell r="B729" t="str">
            <v>A</v>
          </cell>
          <cell r="C729">
            <v>2</v>
          </cell>
          <cell r="D729">
            <v>3983</v>
          </cell>
          <cell r="E729" t="str">
            <v>Ambplan Sistemas Ltda</v>
          </cell>
          <cell r="F729">
            <v>0</v>
          </cell>
          <cell r="G729">
            <v>37280.57</v>
          </cell>
          <cell r="H729">
            <v>37280.57</v>
          </cell>
          <cell r="I729">
            <v>0</v>
          </cell>
        </row>
        <row r="730">
          <cell r="A730" t="str">
            <v>2.1.1.02.001.1255</v>
          </cell>
          <cell r="B730" t="str">
            <v>A</v>
          </cell>
          <cell r="C730">
            <v>2</v>
          </cell>
          <cell r="D730">
            <v>3985</v>
          </cell>
          <cell r="E730" t="str">
            <v>Novo Império das Baterias Ltda</v>
          </cell>
          <cell r="F730">
            <v>0</v>
          </cell>
          <cell r="G730">
            <v>3982</v>
          </cell>
          <cell r="H730">
            <v>3982</v>
          </cell>
          <cell r="I730">
            <v>0</v>
          </cell>
        </row>
        <row r="731">
          <cell r="A731" t="str">
            <v>2.1.1.02.001.1260</v>
          </cell>
          <cell r="B731" t="str">
            <v>A</v>
          </cell>
          <cell r="C731">
            <v>2</v>
          </cell>
          <cell r="D731">
            <v>3990</v>
          </cell>
          <cell r="E731" t="str">
            <v>FAEPSUL</v>
          </cell>
          <cell r="F731">
            <v>0</v>
          </cell>
          <cell r="G731">
            <v>165</v>
          </cell>
          <cell r="H731">
            <v>165</v>
          </cell>
          <cell r="I731">
            <v>0</v>
          </cell>
        </row>
        <row r="732">
          <cell r="A732" t="str">
            <v>2.1.1.02.001.1265</v>
          </cell>
          <cell r="B732" t="str">
            <v>A</v>
          </cell>
          <cell r="C732">
            <v>2</v>
          </cell>
          <cell r="D732">
            <v>3998</v>
          </cell>
          <cell r="E732" t="str">
            <v>J B N Informática</v>
          </cell>
          <cell r="F732">
            <v>0</v>
          </cell>
          <cell r="G732">
            <v>5150</v>
          </cell>
          <cell r="H732">
            <v>5150</v>
          </cell>
          <cell r="I732">
            <v>0</v>
          </cell>
        </row>
        <row r="733">
          <cell r="A733" t="str">
            <v>2.1.1.02.001.1266</v>
          </cell>
          <cell r="B733" t="str">
            <v>A</v>
          </cell>
          <cell r="C733">
            <v>2</v>
          </cell>
          <cell r="D733">
            <v>4000</v>
          </cell>
          <cell r="E733" t="str">
            <v>K9 Serviços de Cães de Detecção LTDA</v>
          </cell>
          <cell r="F733">
            <v>0</v>
          </cell>
          <cell r="G733">
            <v>112667.61</v>
          </cell>
          <cell r="H733">
            <v>112667.61</v>
          </cell>
          <cell r="I733">
            <v>0</v>
          </cell>
        </row>
        <row r="734">
          <cell r="A734" t="str">
            <v>2.1.1.02.001.1271</v>
          </cell>
          <cell r="B734" t="str">
            <v>A</v>
          </cell>
          <cell r="C734">
            <v>2</v>
          </cell>
          <cell r="D734">
            <v>4011</v>
          </cell>
          <cell r="E734" t="str">
            <v>Nexco Negócio Importação, Exportação</v>
          </cell>
          <cell r="F734">
            <v>28500</v>
          </cell>
          <cell r="G734">
            <v>28500</v>
          </cell>
          <cell r="H734">
            <v>0</v>
          </cell>
          <cell r="I734">
            <v>0</v>
          </cell>
        </row>
        <row r="735">
          <cell r="A735" t="str">
            <v>2.1.1.02.001.1273</v>
          </cell>
          <cell r="B735" t="str">
            <v>A</v>
          </cell>
          <cell r="C735">
            <v>2</v>
          </cell>
          <cell r="D735">
            <v>4016</v>
          </cell>
          <cell r="E735" t="str">
            <v>Inteligate Tecnologias de Acesso Ltda</v>
          </cell>
          <cell r="F735">
            <v>0</v>
          </cell>
          <cell r="G735">
            <v>336500</v>
          </cell>
          <cell r="H735">
            <v>336500</v>
          </cell>
          <cell r="I735">
            <v>0</v>
          </cell>
        </row>
        <row r="736">
          <cell r="A736" t="str">
            <v>2.1.1.02.001.1274</v>
          </cell>
          <cell r="B736" t="str">
            <v>A</v>
          </cell>
          <cell r="C736">
            <v>2</v>
          </cell>
          <cell r="D736">
            <v>4021</v>
          </cell>
          <cell r="E736" t="str">
            <v>Trivale Administração</v>
          </cell>
          <cell r="F736">
            <v>0</v>
          </cell>
          <cell r="G736">
            <v>3808475.93</v>
          </cell>
          <cell r="H736">
            <v>3808475.93</v>
          </cell>
          <cell r="I736">
            <v>0</v>
          </cell>
        </row>
        <row r="737">
          <cell r="A737" t="str">
            <v>2.1.1.02.001.1275</v>
          </cell>
          <cell r="B737" t="str">
            <v>A</v>
          </cell>
          <cell r="C737">
            <v>2</v>
          </cell>
          <cell r="D737">
            <v>4022</v>
          </cell>
          <cell r="E737" t="str">
            <v>PESE - Perfurações de Poços e Serviços</v>
          </cell>
          <cell r="F737">
            <v>0</v>
          </cell>
          <cell r="G737">
            <v>85142.27</v>
          </cell>
          <cell r="H737">
            <v>85142.27</v>
          </cell>
          <cell r="I737">
            <v>0</v>
          </cell>
        </row>
        <row r="738">
          <cell r="A738" t="str">
            <v>2.1.1.02.001.1276</v>
          </cell>
          <cell r="B738" t="str">
            <v>A</v>
          </cell>
          <cell r="C738">
            <v>2</v>
          </cell>
          <cell r="D738">
            <v>4024</v>
          </cell>
          <cell r="E738" t="str">
            <v>Assist. Odontológica Especializada</v>
          </cell>
          <cell r="F738">
            <v>0</v>
          </cell>
          <cell r="G738">
            <v>231.67</v>
          </cell>
          <cell r="H738">
            <v>231.67</v>
          </cell>
          <cell r="I738">
            <v>0</v>
          </cell>
        </row>
        <row r="739">
          <cell r="A739" t="str">
            <v>2.1.1.02.001.1278</v>
          </cell>
          <cell r="B739" t="str">
            <v>A</v>
          </cell>
          <cell r="C739">
            <v>2</v>
          </cell>
          <cell r="D739">
            <v>1776</v>
          </cell>
          <cell r="E739" t="str">
            <v>Comercial Gerdau</v>
          </cell>
          <cell r="F739">
            <v>0</v>
          </cell>
          <cell r="G739">
            <v>3582.9</v>
          </cell>
          <cell r="H739">
            <v>3582.9</v>
          </cell>
          <cell r="I739">
            <v>0</v>
          </cell>
        </row>
        <row r="740">
          <cell r="A740" t="str">
            <v>2.1.1.02.001.1279</v>
          </cell>
          <cell r="B740" t="str">
            <v>A</v>
          </cell>
          <cell r="C740">
            <v>2</v>
          </cell>
          <cell r="D740">
            <v>4032</v>
          </cell>
          <cell r="E740" t="str">
            <v>Artec Automação, Tec., Controle e Rep</v>
          </cell>
          <cell r="F740">
            <v>0</v>
          </cell>
          <cell r="G740">
            <v>2227.75</v>
          </cell>
          <cell r="H740">
            <v>2227.75</v>
          </cell>
          <cell r="I740">
            <v>0</v>
          </cell>
        </row>
        <row r="741">
          <cell r="A741" t="str">
            <v>2.1.1.02.001.1280</v>
          </cell>
          <cell r="B741" t="str">
            <v>A</v>
          </cell>
          <cell r="C741">
            <v>2</v>
          </cell>
          <cell r="D741">
            <v>4033</v>
          </cell>
          <cell r="E741" t="str">
            <v>Center Diesel Peças</v>
          </cell>
          <cell r="F741">
            <v>0</v>
          </cell>
          <cell r="G741">
            <v>3700</v>
          </cell>
          <cell r="H741">
            <v>3700</v>
          </cell>
          <cell r="I741">
            <v>0</v>
          </cell>
        </row>
        <row r="742">
          <cell r="A742" t="str">
            <v>2.1.1.02.001.1281</v>
          </cell>
          <cell r="B742" t="str">
            <v>A</v>
          </cell>
          <cell r="C742">
            <v>2</v>
          </cell>
          <cell r="D742">
            <v>4034</v>
          </cell>
          <cell r="E742" t="str">
            <v>Mapara Locações e Serv. Espec</v>
          </cell>
          <cell r="F742">
            <v>0</v>
          </cell>
          <cell r="G742">
            <v>3980</v>
          </cell>
          <cell r="H742">
            <v>3980</v>
          </cell>
          <cell r="I742">
            <v>0</v>
          </cell>
        </row>
        <row r="743">
          <cell r="A743" t="str">
            <v>2.1.1.02.001.1282</v>
          </cell>
          <cell r="B743" t="str">
            <v>A</v>
          </cell>
          <cell r="C743">
            <v>2</v>
          </cell>
          <cell r="D743">
            <v>4039</v>
          </cell>
          <cell r="E743" t="str">
            <v>M A Moura da Silva</v>
          </cell>
          <cell r="F743">
            <v>0</v>
          </cell>
          <cell r="G743">
            <v>15521.62</v>
          </cell>
          <cell r="H743">
            <v>15521.62</v>
          </cell>
          <cell r="I743">
            <v>0</v>
          </cell>
        </row>
        <row r="744">
          <cell r="A744" t="str">
            <v>2.1.1.02.001.1283</v>
          </cell>
          <cell r="B744" t="str">
            <v>A</v>
          </cell>
          <cell r="C744">
            <v>2</v>
          </cell>
          <cell r="D744">
            <v>4042</v>
          </cell>
          <cell r="E744" t="str">
            <v>ZILVETI ADVOGADOS</v>
          </cell>
          <cell r="F744">
            <v>0</v>
          </cell>
          <cell r="G744">
            <v>337107.76</v>
          </cell>
          <cell r="H744">
            <v>356807.76</v>
          </cell>
          <cell r="I744">
            <v>-19700</v>
          </cell>
        </row>
        <row r="745">
          <cell r="A745" t="str">
            <v>2.1.1.02.001.1284</v>
          </cell>
          <cell r="B745" t="str">
            <v>A</v>
          </cell>
          <cell r="C745">
            <v>2</v>
          </cell>
          <cell r="D745">
            <v>4045</v>
          </cell>
          <cell r="E745" t="str">
            <v>Geosistemas Engenharia e Planej. Ltda</v>
          </cell>
          <cell r="F745">
            <v>0</v>
          </cell>
          <cell r="G745">
            <v>25861.31</v>
          </cell>
          <cell r="H745">
            <v>25861.31</v>
          </cell>
          <cell r="I745">
            <v>0</v>
          </cell>
        </row>
        <row r="746">
          <cell r="A746" t="str">
            <v>2.1.1.02.001.1285</v>
          </cell>
          <cell r="B746" t="str">
            <v>A</v>
          </cell>
          <cell r="C746">
            <v>2</v>
          </cell>
          <cell r="D746">
            <v>4047</v>
          </cell>
          <cell r="E746" t="str">
            <v>MSI Comércio de Mat. Hospitalares</v>
          </cell>
          <cell r="F746">
            <v>0</v>
          </cell>
          <cell r="G746">
            <v>41670</v>
          </cell>
          <cell r="H746">
            <v>41670</v>
          </cell>
          <cell r="I746">
            <v>0</v>
          </cell>
        </row>
        <row r="747">
          <cell r="A747" t="str">
            <v>2.1.1.02.001.1287</v>
          </cell>
          <cell r="B747" t="str">
            <v>A</v>
          </cell>
          <cell r="C747">
            <v>2</v>
          </cell>
          <cell r="D747">
            <v>4049</v>
          </cell>
          <cell r="E747" t="str">
            <v>Higiplas Marinho Penha</v>
          </cell>
          <cell r="F747">
            <v>0</v>
          </cell>
          <cell r="G747">
            <v>15288.55</v>
          </cell>
          <cell r="H747">
            <v>15288.55</v>
          </cell>
          <cell r="I747">
            <v>0</v>
          </cell>
        </row>
        <row r="748">
          <cell r="A748" t="str">
            <v>2.1.1.02.001.1288</v>
          </cell>
          <cell r="B748" t="str">
            <v>A</v>
          </cell>
          <cell r="C748">
            <v>2</v>
          </cell>
          <cell r="D748">
            <v>4050</v>
          </cell>
          <cell r="E748" t="str">
            <v>Edro Engenharia Ltda</v>
          </cell>
          <cell r="F748">
            <v>0</v>
          </cell>
          <cell r="G748">
            <v>5649008.8700000001</v>
          </cell>
          <cell r="H748">
            <v>6831006.2199999997</v>
          </cell>
          <cell r="I748">
            <v>-1181997.3500000001</v>
          </cell>
        </row>
        <row r="749">
          <cell r="A749" t="str">
            <v>2.1.1.02.001.1289</v>
          </cell>
          <cell r="B749" t="str">
            <v>A</v>
          </cell>
          <cell r="C749">
            <v>2</v>
          </cell>
          <cell r="D749">
            <v>4051</v>
          </cell>
          <cell r="E749" t="str">
            <v>K. Carvalho Santos</v>
          </cell>
          <cell r="F749">
            <v>0</v>
          </cell>
          <cell r="G749">
            <v>25975</v>
          </cell>
          <cell r="H749">
            <v>25975</v>
          </cell>
          <cell r="I749">
            <v>0</v>
          </cell>
        </row>
        <row r="750">
          <cell r="A750" t="str">
            <v>2.1.1.02.001.1290</v>
          </cell>
          <cell r="B750" t="str">
            <v>A</v>
          </cell>
          <cell r="C750">
            <v>2</v>
          </cell>
          <cell r="D750">
            <v>4052</v>
          </cell>
          <cell r="E750" t="str">
            <v>Brasoftware Informática Ltda</v>
          </cell>
          <cell r="F750">
            <v>0</v>
          </cell>
          <cell r="G750">
            <v>75900</v>
          </cell>
          <cell r="H750">
            <v>75900</v>
          </cell>
          <cell r="I750">
            <v>0</v>
          </cell>
        </row>
        <row r="751">
          <cell r="A751" t="str">
            <v>2.1.1.02.001.1291</v>
          </cell>
          <cell r="B751" t="str">
            <v>A</v>
          </cell>
          <cell r="C751">
            <v>2</v>
          </cell>
          <cell r="D751">
            <v>4054</v>
          </cell>
          <cell r="E751" t="str">
            <v>Prime Hospitalar Ltda</v>
          </cell>
          <cell r="F751">
            <v>0</v>
          </cell>
          <cell r="G751">
            <v>24290</v>
          </cell>
          <cell r="H751">
            <v>24290</v>
          </cell>
          <cell r="I751">
            <v>0</v>
          </cell>
        </row>
        <row r="752">
          <cell r="A752" t="str">
            <v>2.1.1.02.001.1292</v>
          </cell>
          <cell r="B752" t="str">
            <v>A</v>
          </cell>
          <cell r="C752">
            <v>2</v>
          </cell>
          <cell r="D752">
            <v>4055</v>
          </cell>
          <cell r="E752" t="str">
            <v>M. Mendonça - Gráfica e Eitora</v>
          </cell>
          <cell r="F752">
            <v>0</v>
          </cell>
          <cell r="G752">
            <v>58618.95</v>
          </cell>
          <cell r="H752">
            <v>62531.45</v>
          </cell>
          <cell r="I752">
            <v>-3912.5</v>
          </cell>
        </row>
        <row r="753">
          <cell r="A753" t="str">
            <v>2.1.1.02.001.1293</v>
          </cell>
          <cell r="B753" t="str">
            <v>A</v>
          </cell>
          <cell r="C753">
            <v>2</v>
          </cell>
          <cell r="D753">
            <v>4056</v>
          </cell>
          <cell r="E753" t="str">
            <v>R &amp; P Treinamentos e Serviços Ltda</v>
          </cell>
          <cell r="F753">
            <v>0</v>
          </cell>
          <cell r="G753">
            <v>18523.2</v>
          </cell>
          <cell r="H753">
            <v>18523.2</v>
          </cell>
          <cell r="I753">
            <v>0</v>
          </cell>
        </row>
        <row r="754">
          <cell r="A754" t="str">
            <v>2.1.1.02.001.1294</v>
          </cell>
          <cell r="B754" t="str">
            <v>A</v>
          </cell>
          <cell r="C754">
            <v>2</v>
          </cell>
          <cell r="D754">
            <v>4057</v>
          </cell>
          <cell r="E754" t="str">
            <v>Microcity Computadores e Sistemas Ltda</v>
          </cell>
          <cell r="F754">
            <v>0</v>
          </cell>
          <cell r="G754">
            <v>603845.79</v>
          </cell>
          <cell r="H754">
            <v>603845.79</v>
          </cell>
          <cell r="I754">
            <v>0</v>
          </cell>
        </row>
        <row r="755">
          <cell r="A755" t="str">
            <v>2.1.1.02.001.1295</v>
          </cell>
          <cell r="B755" t="str">
            <v>A</v>
          </cell>
          <cell r="C755">
            <v>2</v>
          </cell>
          <cell r="D755">
            <v>4058</v>
          </cell>
          <cell r="E755" t="str">
            <v>L3 Informática Ltda</v>
          </cell>
          <cell r="F755">
            <v>0</v>
          </cell>
          <cell r="G755">
            <v>59700</v>
          </cell>
          <cell r="H755">
            <v>59700</v>
          </cell>
          <cell r="I755">
            <v>0</v>
          </cell>
        </row>
        <row r="756">
          <cell r="A756" t="str">
            <v>2.1.1.02.001.1296</v>
          </cell>
          <cell r="B756" t="str">
            <v>A</v>
          </cell>
          <cell r="C756">
            <v>2</v>
          </cell>
          <cell r="D756">
            <v>4059</v>
          </cell>
          <cell r="E756" t="str">
            <v>B M Empreendimentos Ltda</v>
          </cell>
          <cell r="F756">
            <v>0</v>
          </cell>
          <cell r="G756">
            <v>26065.34</v>
          </cell>
          <cell r="H756">
            <v>26065.34</v>
          </cell>
          <cell r="I756">
            <v>0</v>
          </cell>
        </row>
        <row r="757">
          <cell r="A757" t="str">
            <v>2.1.1.02.001.1297</v>
          </cell>
          <cell r="B757" t="str">
            <v>A</v>
          </cell>
          <cell r="C757">
            <v>2</v>
          </cell>
          <cell r="D757">
            <v>4060</v>
          </cell>
          <cell r="E757" t="str">
            <v>Portal Escudo Sistemas e Treinamentos</v>
          </cell>
          <cell r="F757">
            <v>0</v>
          </cell>
          <cell r="G757">
            <v>1389.92</v>
          </cell>
          <cell r="H757">
            <v>1389.92</v>
          </cell>
          <cell r="I757">
            <v>0</v>
          </cell>
        </row>
        <row r="758">
          <cell r="A758" t="str">
            <v>2.1.1.02.001.1298</v>
          </cell>
          <cell r="B758" t="str">
            <v>A</v>
          </cell>
          <cell r="C758">
            <v>2</v>
          </cell>
          <cell r="D758">
            <v>4061</v>
          </cell>
          <cell r="E758" t="str">
            <v>Armazém Mateus - Maracanã</v>
          </cell>
          <cell r="F758">
            <v>0</v>
          </cell>
          <cell r="G758">
            <v>16598</v>
          </cell>
          <cell r="H758">
            <v>846598</v>
          </cell>
          <cell r="I758">
            <v>-830000</v>
          </cell>
        </row>
        <row r="759">
          <cell r="A759" t="str">
            <v>2.1.1.02.001.1299</v>
          </cell>
          <cell r="B759" t="str">
            <v>A</v>
          </cell>
          <cell r="C759">
            <v>2</v>
          </cell>
          <cell r="D759">
            <v>4064</v>
          </cell>
          <cell r="E759" t="str">
            <v>Fecon Ferragens e Construções</v>
          </cell>
          <cell r="F759">
            <v>0</v>
          </cell>
          <cell r="G759">
            <v>1650</v>
          </cell>
          <cell r="H759">
            <v>1650</v>
          </cell>
          <cell r="I759">
            <v>0</v>
          </cell>
        </row>
        <row r="760">
          <cell r="A760" t="str">
            <v>2.1.1.02.001.1300</v>
          </cell>
          <cell r="B760" t="str">
            <v>A</v>
          </cell>
          <cell r="C760">
            <v>2</v>
          </cell>
          <cell r="D760">
            <v>4065</v>
          </cell>
          <cell r="E760" t="str">
            <v>Distribuidora Cummins Minas Ltda</v>
          </cell>
          <cell r="F760">
            <v>0</v>
          </cell>
          <cell r="G760">
            <v>4837.33</v>
          </cell>
          <cell r="H760">
            <v>4837.33</v>
          </cell>
          <cell r="I760">
            <v>0</v>
          </cell>
        </row>
        <row r="761">
          <cell r="A761" t="str">
            <v>2.1.1.02.001.1301</v>
          </cell>
          <cell r="B761" t="str">
            <v>A</v>
          </cell>
          <cell r="C761">
            <v>2</v>
          </cell>
          <cell r="D761">
            <v>4066</v>
          </cell>
          <cell r="E761" t="str">
            <v>A. A. Matos Eireli - ME</v>
          </cell>
          <cell r="F761">
            <v>0</v>
          </cell>
          <cell r="G761">
            <v>393537.42</v>
          </cell>
          <cell r="H761">
            <v>393537.42</v>
          </cell>
          <cell r="I761">
            <v>0</v>
          </cell>
        </row>
        <row r="762">
          <cell r="A762" t="str">
            <v>2.1.1.02.001.1302</v>
          </cell>
          <cell r="B762" t="str">
            <v>A</v>
          </cell>
          <cell r="C762">
            <v>2</v>
          </cell>
          <cell r="D762">
            <v>4067</v>
          </cell>
          <cell r="E762" t="str">
            <v>EMSERH - Emp. Mar. de Serv. Hospitalares</v>
          </cell>
          <cell r="F762">
            <v>0</v>
          </cell>
          <cell r="G762">
            <v>22609752.030000001</v>
          </cell>
          <cell r="H762">
            <v>22609752.030000001</v>
          </cell>
          <cell r="I762">
            <v>0</v>
          </cell>
        </row>
        <row r="763">
          <cell r="A763" t="str">
            <v>2.1.1.02.001.1303</v>
          </cell>
          <cell r="B763" t="str">
            <v>A</v>
          </cell>
          <cell r="C763">
            <v>2</v>
          </cell>
          <cell r="D763">
            <v>4068</v>
          </cell>
          <cell r="E763" t="str">
            <v>Prefeitura de São José de Ribamar</v>
          </cell>
          <cell r="F763">
            <v>0</v>
          </cell>
          <cell r="G763">
            <v>2728</v>
          </cell>
          <cell r="H763">
            <v>2728</v>
          </cell>
          <cell r="I763">
            <v>0</v>
          </cell>
        </row>
        <row r="764">
          <cell r="A764" t="str">
            <v>2.1.1.02.001.1304</v>
          </cell>
          <cell r="B764" t="str">
            <v>A</v>
          </cell>
          <cell r="C764">
            <v>2</v>
          </cell>
          <cell r="D764">
            <v>4071</v>
          </cell>
          <cell r="E764" t="str">
            <v>Projetando Feiras e Eventos Eireli</v>
          </cell>
          <cell r="F764">
            <v>0</v>
          </cell>
          <cell r="G764">
            <v>92905.32</v>
          </cell>
          <cell r="H764">
            <v>92905.32</v>
          </cell>
          <cell r="I764">
            <v>0</v>
          </cell>
        </row>
        <row r="765">
          <cell r="A765" t="str">
            <v>2.1.1.02.001.1305</v>
          </cell>
          <cell r="B765" t="str">
            <v>A</v>
          </cell>
          <cell r="C765">
            <v>2</v>
          </cell>
          <cell r="D765">
            <v>4074</v>
          </cell>
          <cell r="E765" t="str">
            <v>Construtora Terra Sol Ltda</v>
          </cell>
          <cell r="F765">
            <v>0</v>
          </cell>
          <cell r="G765">
            <v>129868.86</v>
          </cell>
          <cell r="H765">
            <v>129868.86</v>
          </cell>
          <cell r="I765">
            <v>0</v>
          </cell>
        </row>
        <row r="766">
          <cell r="A766" t="str">
            <v>2.1.1.02.001.1306</v>
          </cell>
          <cell r="B766" t="str">
            <v>A</v>
          </cell>
          <cell r="C766">
            <v>2</v>
          </cell>
          <cell r="D766">
            <v>4076</v>
          </cell>
          <cell r="E766" t="str">
            <v>Diego Oliveira Monteiro</v>
          </cell>
          <cell r="F766">
            <v>0</v>
          </cell>
          <cell r="G766">
            <v>29100</v>
          </cell>
          <cell r="H766">
            <v>29100</v>
          </cell>
          <cell r="I766">
            <v>0</v>
          </cell>
        </row>
        <row r="767">
          <cell r="A767" t="str">
            <v>2.1.1.02.001.1307</v>
          </cell>
          <cell r="B767" t="str">
            <v>A</v>
          </cell>
          <cell r="C767">
            <v>2</v>
          </cell>
          <cell r="D767">
            <v>4079</v>
          </cell>
          <cell r="E767" t="str">
            <v>Mafos Comércio e Serviços Eireli</v>
          </cell>
          <cell r="F767">
            <v>0</v>
          </cell>
          <cell r="G767">
            <v>76416</v>
          </cell>
          <cell r="H767">
            <v>76416</v>
          </cell>
          <cell r="I767">
            <v>0</v>
          </cell>
        </row>
        <row r="768">
          <cell r="A768" t="str">
            <v>2.1.1.02.001.1308</v>
          </cell>
          <cell r="B768" t="str">
            <v>A</v>
          </cell>
          <cell r="C768">
            <v>2</v>
          </cell>
          <cell r="D768">
            <v>4080</v>
          </cell>
          <cell r="E768" t="str">
            <v>Armazem Mateus - Pedrinhas</v>
          </cell>
          <cell r="F768">
            <v>0</v>
          </cell>
          <cell r="G768">
            <v>1775000</v>
          </cell>
          <cell r="H768">
            <v>1775000</v>
          </cell>
          <cell r="I768">
            <v>0</v>
          </cell>
        </row>
        <row r="769">
          <cell r="A769" t="str">
            <v>2.1.1.02.001.1309</v>
          </cell>
          <cell r="B769" t="str">
            <v>A</v>
          </cell>
          <cell r="C769">
            <v>2</v>
          </cell>
          <cell r="D769">
            <v>4081</v>
          </cell>
          <cell r="E769" t="str">
            <v>MED Hospitalar Ltda</v>
          </cell>
          <cell r="F769">
            <v>0</v>
          </cell>
          <cell r="G769">
            <v>1995.3</v>
          </cell>
          <cell r="H769">
            <v>1995.3</v>
          </cell>
          <cell r="I769">
            <v>0</v>
          </cell>
        </row>
        <row r="770">
          <cell r="A770" t="str">
            <v>2.1.1.02.001.1310</v>
          </cell>
          <cell r="B770" t="str">
            <v>A</v>
          </cell>
          <cell r="C770">
            <v>2</v>
          </cell>
          <cell r="D770">
            <v>4082</v>
          </cell>
          <cell r="E770" t="str">
            <v>K A Mendes Produtos de Limpeza</v>
          </cell>
          <cell r="F770">
            <v>0</v>
          </cell>
          <cell r="G770">
            <v>1532.16</v>
          </cell>
          <cell r="H770">
            <v>1532.16</v>
          </cell>
          <cell r="I770">
            <v>0</v>
          </cell>
        </row>
        <row r="771">
          <cell r="A771" t="str">
            <v>2.1.1.02.001.1311</v>
          </cell>
          <cell r="B771" t="str">
            <v>A</v>
          </cell>
          <cell r="C771">
            <v>2</v>
          </cell>
          <cell r="D771">
            <v>4085</v>
          </cell>
          <cell r="E771" t="str">
            <v>RMA Comércio e Serviços Eireli</v>
          </cell>
          <cell r="F771">
            <v>0</v>
          </cell>
          <cell r="G771">
            <v>69643.23</v>
          </cell>
          <cell r="H771">
            <v>90076.22</v>
          </cell>
          <cell r="I771">
            <v>-20432.990000000002</v>
          </cell>
        </row>
        <row r="772">
          <cell r="A772" t="str">
            <v>2.1.1.02.001.1312</v>
          </cell>
          <cell r="B772" t="str">
            <v>A</v>
          </cell>
          <cell r="C772">
            <v>2</v>
          </cell>
          <cell r="D772">
            <v>4089</v>
          </cell>
          <cell r="E772" t="str">
            <v>AUDIMEC - Auditores Independentes S/S</v>
          </cell>
          <cell r="F772">
            <v>0</v>
          </cell>
          <cell r="G772">
            <v>50000</v>
          </cell>
          <cell r="H772">
            <v>100958.82</v>
          </cell>
          <cell r="I772">
            <v>-50958.82</v>
          </cell>
        </row>
        <row r="773">
          <cell r="A773" t="str">
            <v>2.1.1.02.001.1313</v>
          </cell>
          <cell r="B773" t="str">
            <v>A</v>
          </cell>
          <cell r="C773">
            <v>2</v>
          </cell>
          <cell r="D773">
            <v>4091</v>
          </cell>
          <cell r="E773" t="str">
            <v>Aeroind Comercial Ltda</v>
          </cell>
          <cell r="F773">
            <v>0</v>
          </cell>
          <cell r="G773">
            <v>30000</v>
          </cell>
          <cell r="H773">
            <v>30000</v>
          </cell>
          <cell r="I773">
            <v>0</v>
          </cell>
        </row>
        <row r="774">
          <cell r="A774" t="str">
            <v>2.1.1.02.001.1314</v>
          </cell>
          <cell r="B774" t="str">
            <v>A</v>
          </cell>
          <cell r="C774">
            <v>2</v>
          </cell>
          <cell r="D774">
            <v>4092</v>
          </cell>
          <cell r="E774" t="str">
            <v>LFC Equipamentos Eletrônicos</v>
          </cell>
          <cell r="F774">
            <v>0</v>
          </cell>
          <cell r="G774">
            <v>310.33999999999997</v>
          </cell>
          <cell r="H774">
            <v>310.33999999999997</v>
          </cell>
          <cell r="I774">
            <v>0</v>
          </cell>
        </row>
        <row r="775">
          <cell r="A775" t="str">
            <v>2.1.1.02.001.1315</v>
          </cell>
          <cell r="B775" t="str">
            <v>A</v>
          </cell>
          <cell r="C775">
            <v>2</v>
          </cell>
          <cell r="D775">
            <v>4093</v>
          </cell>
          <cell r="E775" t="str">
            <v>VM Dist. e Repr. de Medicamentos Ltda</v>
          </cell>
          <cell r="F775">
            <v>0</v>
          </cell>
          <cell r="G775">
            <v>2661</v>
          </cell>
          <cell r="H775">
            <v>2661</v>
          </cell>
          <cell r="I775">
            <v>0</v>
          </cell>
        </row>
        <row r="776">
          <cell r="A776" t="str">
            <v>2.1.1.02.001.1316</v>
          </cell>
          <cell r="B776" t="str">
            <v>A</v>
          </cell>
          <cell r="C776">
            <v>2</v>
          </cell>
          <cell r="D776">
            <v>4094</v>
          </cell>
          <cell r="E776" t="str">
            <v>Inventus Tapetes Ltda</v>
          </cell>
          <cell r="F776">
            <v>0</v>
          </cell>
          <cell r="G776">
            <v>5743.5</v>
          </cell>
          <cell r="H776">
            <v>5743.5</v>
          </cell>
          <cell r="I776">
            <v>0</v>
          </cell>
        </row>
        <row r="777">
          <cell r="A777" t="str">
            <v>2.1.1.02.001.1317</v>
          </cell>
          <cell r="B777" t="str">
            <v>A</v>
          </cell>
          <cell r="C777">
            <v>2</v>
          </cell>
          <cell r="D777">
            <v>4095</v>
          </cell>
          <cell r="E777" t="str">
            <v>Unimed Seguradora S/A</v>
          </cell>
          <cell r="F777">
            <v>0</v>
          </cell>
          <cell r="G777">
            <v>70696.600000000006</v>
          </cell>
          <cell r="H777">
            <v>80916.84</v>
          </cell>
          <cell r="I777">
            <v>-10220.24</v>
          </cell>
        </row>
        <row r="778">
          <cell r="A778" t="str">
            <v>2.1.1.02.001.1318</v>
          </cell>
          <cell r="B778" t="str">
            <v>A</v>
          </cell>
          <cell r="C778">
            <v>2</v>
          </cell>
          <cell r="D778">
            <v>4096</v>
          </cell>
          <cell r="E778" t="str">
            <v>Arthur Jesse Oliveira Braga</v>
          </cell>
          <cell r="F778">
            <v>0</v>
          </cell>
          <cell r="G778">
            <v>6250</v>
          </cell>
          <cell r="H778">
            <v>6250</v>
          </cell>
          <cell r="I778">
            <v>0</v>
          </cell>
        </row>
        <row r="779">
          <cell r="A779" t="str">
            <v>2.1.1.02.001.1319</v>
          </cell>
          <cell r="B779" t="str">
            <v>A</v>
          </cell>
          <cell r="C779">
            <v>2</v>
          </cell>
          <cell r="D779">
            <v>4097</v>
          </cell>
          <cell r="E779" t="str">
            <v>FMR Repres e Comunicação Ltda</v>
          </cell>
          <cell r="F779">
            <v>0</v>
          </cell>
          <cell r="G779">
            <v>431.16</v>
          </cell>
          <cell r="H779">
            <v>431.16</v>
          </cell>
          <cell r="I779">
            <v>0</v>
          </cell>
        </row>
        <row r="780">
          <cell r="A780" t="str">
            <v>2.1.1.02.001.1320</v>
          </cell>
          <cell r="B780" t="str">
            <v>A</v>
          </cell>
          <cell r="C780">
            <v>2</v>
          </cell>
          <cell r="D780">
            <v>4101</v>
          </cell>
          <cell r="E780" t="str">
            <v>Emerging &amp; Frontier</v>
          </cell>
          <cell r="F780">
            <v>0</v>
          </cell>
          <cell r="G780">
            <v>2544.7199999999998</v>
          </cell>
          <cell r="H780">
            <v>2544.7199999999998</v>
          </cell>
          <cell r="I780">
            <v>0</v>
          </cell>
        </row>
        <row r="781">
          <cell r="A781" t="str">
            <v>2.1.1.02.001.1321</v>
          </cell>
          <cell r="B781" t="str">
            <v>A</v>
          </cell>
          <cell r="C781">
            <v>2</v>
          </cell>
          <cell r="D781">
            <v>4103</v>
          </cell>
          <cell r="E781" t="str">
            <v>ABAG - Associação Brasileira Agronegócio</v>
          </cell>
          <cell r="F781">
            <v>0</v>
          </cell>
          <cell r="G781">
            <v>65000</v>
          </cell>
          <cell r="H781">
            <v>65000</v>
          </cell>
          <cell r="I781">
            <v>0</v>
          </cell>
        </row>
        <row r="782">
          <cell r="A782" t="str">
            <v>2.1.1.02.001.1322</v>
          </cell>
          <cell r="B782" t="str">
            <v>A</v>
          </cell>
          <cell r="C782">
            <v>2</v>
          </cell>
          <cell r="D782">
            <v>4104</v>
          </cell>
          <cell r="E782" t="str">
            <v>BRS SP Suprimentos Corporativos Ltda</v>
          </cell>
          <cell r="F782">
            <v>0</v>
          </cell>
          <cell r="G782">
            <v>56275</v>
          </cell>
          <cell r="H782">
            <v>56275</v>
          </cell>
          <cell r="I782">
            <v>0</v>
          </cell>
        </row>
        <row r="783">
          <cell r="A783" t="str">
            <v>2.1.1.02.001.1323</v>
          </cell>
          <cell r="B783" t="str">
            <v>A</v>
          </cell>
          <cell r="C783">
            <v>2</v>
          </cell>
          <cell r="D783">
            <v>4106</v>
          </cell>
          <cell r="E783" t="str">
            <v>Athie Construções e Serviços</v>
          </cell>
          <cell r="F783">
            <v>0</v>
          </cell>
          <cell r="G783">
            <v>153632.91</v>
          </cell>
          <cell r="H783">
            <v>153632.91</v>
          </cell>
          <cell r="I783">
            <v>0</v>
          </cell>
        </row>
        <row r="784">
          <cell r="A784" t="str">
            <v>2.1.1.02.001.1324</v>
          </cell>
          <cell r="B784" t="str">
            <v>A</v>
          </cell>
          <cell r="C784">
            <v>2</v>
          </cell>
          <cell r="D784">
            <v>4107</v>
          </cell>
          <cell r="E784" t="str">
            <v>JF Cases Comércio de Equipamentos</v>
          </cell>
          <cell r="F784">
            <v>0</v>
          </cell>
          <cell r="G784">
            <v>179</v>
          </cell>
          <cell r="H784">
            <v>179</v>
          </cell>
          <cell r="I784">
            <v>0</v>
          </cell>
        </row>
        <row r="785">
          <cell r="A785" t="str">
            <v>2.1.1.02.001.1325</v>
          </cell>
          <cell r="B785" t="str">
            <v>A</v>
          </cell>
          <cell r="C785">
            <v>2</v>
          </cell>
          <cell r="D785">
            <v>4108</v>
          </cell>
          <cell r="E785" t="str">
            <v>AF Câmeras Comércio de Eletrônicos</v>
          </cell>
          <cell r="F785">
            <v>0</v>
          </cell>
          <cell r="G785">
            <v>464.88</v>
          </cell>
          <cell r="H785">
            <v>464.88</v>
          </cell>
          <cell r="I785">
            <v>0</v>
          </cell>
        </row>
        <row r="786">
          <cell r="A786" t="str">
            <v>2.1.1.02.001.1326</v>
          </cell>
          <cell r="B786" t="str">
            <v>A</v>
          </cell>
          <cell r="C786">
            <v>2</v>
          </cell>
          <cell r="D786">
            <v>4109</v>
          </cell>
          <cell r="E786" t="str">
            <v>J. Marques de Oliveira Filho</v>
          </cell>
          <cell r="F786">
            <v>0</v>
          </cell>
          <cell r="G786">
            <v>1300</v>
          </cell>
          <cell r="H786">
            <v>1300</v>
          </cell>
          <cell r="I786">
            <v>0</v>
          </cell>
        </row>
        <row r="787">
          <cell r="A787" t="str">
            <v>2.1.1.02.001.1327</v>
          </cell>
          <cell r="B787" t="str">
            <v>A</v>
          </cell>
          <cell r="C787">
            <v>2</v>
          </cell>
          <cell r="D787">
            <v>4113</v>
          </cell>
          <cell r="E787" t="str">
            <v>L M Bogea</v>
          </cell>
          <cell r="F787">
            <v>0</v>
          </cell>
          <cell r="G787">
            <v>24065.29</v>
          </cell>
          <cell r="H787">
            <v>24065.29</v>
          </cell>
          <cell r="I787">
            <v>0</v>
          </cell>
        </row>
        <row r="788">
          <cell r="A788" t="str">
            <v>2.1.1.02.001.1328</v>
          </cell>
          <cell r="B788" t="str">
            <v>A</v>
          </cell>
          <cell r="C788">
            <v>2</v>
          </cell>
          <cell r="D788">
            <v>4115</v>
          </cell>
          <cell r="E788" t="str">
            <v>Galaxy Brindes e Serviços Eireli</v>
          </cell>
          <cell r="F788">
            <v>0</v>
          </cell>
          <cell r="G788">
            <v>88720</v>
          </cell>
          <cell r="H788">
            <v>88720</v>
          </cell>
          <cell r="I788">
            <v>0</v>
          </cell>
        </row>
        <row r="789">
          <cell r="A789" t="str">
            <v>2.1.1.02.001.1329</v>
          </cell>
          <cell r="B789" t="str">
            <v>A</v>
          </cell>
          <cell r="C789">
            <v>2</v>
          </cell>
          <cell r="D789">
            <v>4117</v>
          </cell>
          <cell r="E789" t="str">
            <v>Paratech Informática</v>
          </cell>
          <cell r="F789">
            <v>0</v>
          </cell>
          <cell r="G789">
            <v>18070.5</v>
          </cell>
          <cell r="H789">
            <v>18070.5</v>
          </cell>
          <cell r="I789">
            <v>0</v>
          </cell>
        </row>
        <row r="790">
          <cell r="A790" t="str">
            <v>2.1.1.02.001.1330</v>
          </cell>
          <cell r="B790" t="str">
            <v>A</v>
          </cell>
          <cell r="C790">
            <v>2</v>
          </cell>
          <cell r="D790">
            <v>4121</v>
          </cell>
          <cell r="E790" t="str">
            <v>L G Costa Eireli</v>
          </cell>
          <cell r="F790">
            <v>0</v>
          </cell>
          <cell r="G790">
            <v>399</v>
          </cell>
          <cell r="H790">
            <v>399</v>
          </cell>
          <cell r="I790">
            <v>0</v>
          </cell>
        </row>
        <row r="791">
          <cell r="A791" t="str">
            <v>2.1.1.02.001.1331</v>
          </cell>
          <cell r="B791" t="str">
            <v>A</v>
          </cell>
          <cell r="C791">
            <v>2</v>
          </cell>
          <cell r="D791">
            <v>4122</v>
          </cell>
          <cell r="E791" t="str">
            <v>Total Fogo Comércio Serviços Eireli</v>
          </cell>
          <cell r="F791">
            <v>0</v>
          </cell>
          <cell r="G791">
            <v>940</v>
          </cell>
          <cell r="H791">
            <v>940</v>
          </cell>
          <cell r="I791">
            <v>0</v>
          </cell>
        </row>
        <row r="792">
          <cell r="A792" t="str">
            <v>2.1.1.02.001.1332</v>
          </cell>
          <cell r="B792" t="str">
            <v>A</v>
          </cell>
          <cell r="C792">
            <v>2</v>
          </cell>
          <cell r="D792">
            <v>4125</v>
          </cell>
          <cell r="E792" t="str">
            <v>AD7 Alimentação Inteligente Ltda</v>
          </cell>
          <cell r="F792">
            <v>0</v>
          </cell>
          <cell r="G792">
            <v>540</v>
          </cell>
          <cell r="H792">
            <v>540</v>
          </cell>
          <cell r="I792">
            <v>0</v>
          </cell>
        </row>
        <row r="793">
          <cell r="A793" t="str">
            <v>2.1.1.02.001.1333</v>
          </cell>
          <cell r="B793" t="str">
            <v>A</v>
          </cell>
          <cell r="C793">
            <v>2</v>
          </cell>
          <cell r="D793">
            <v>4128</v>
          </cell>
          <cell r="E793" t="str">
            <v>Grupo M3 Ltda-ME</v>
          </cell>
          <cell r="F793">
            <v>0</v>
          </cell>
          <cell r="G793">
            <v>996</v>
          </cell>
          <cell r="H793">
            <v>996</v>
          </cell>
          <cell r="I793">
            <v>0</v>
          </cell>
        </row>
        <row r="794">
          <cell r="A794" t="str">
            <v>2.1.1.02.001.1335</v>
          </cell>
          <cell r="B794" t="str">
            <v>A</v>
          </cell>
          <cell r="C794">
            <v>2</v>
          </cell>
          <cell r="D794">
            <v>4133</v>
          </cell>
          <cell r="E794" t="str">
            <v>IEC Engenharia</v>
          </cell>
          <cell r="F794">
            <v>0</v>
          </cell>
          <cell r="G794">
            <v>1329.75</v>
          </cell>
          <cell r="H794">
            <v>1329.75</v>
          </cell>
          <cell r="I794">
            <v>0</v>
          </cell>
        </row>
        <row r="795">
          <cell r="A795" t="str">
            <v>2.1.1.02.001.1336</v>
          </cell>
          <cell r="B795" t="str">
            <v>A</v>
          </cell>
          <cell r="C795">
            <v>2</v>
          </cell>
          <cell r="D795">
            <v>4135</v>
          </cell>
          <cell r="E795" t="str">
            <v>Inst. de Gestão da Qualidade</v>
          </cell>
          <cell r="F795">
            <v>0</v>
          </cell>
          <cell r="G795">
            <v>1526.31</v>
          </cell>
          <cell r="H795">
            <v>1526.31</v>
          </cell>
          <cell r="I795">
            <v>0</v>
          </cell>
        </row>
        <row r="796">
          <cell r="A796" t="str">
            <v>2.1.1.02.001.1337</v>
          </cell>
          <cell r="B796" t="str">
            <v>A</v>
          </cell>
          <cell r="C796">
            <v>2</v>
          </cell>
          <cell r="D796">
            <v>4136</v>
          </cell>
          <cell r="E796" t="str">
            <v>Magazine Luiza S/A - Teresina</v>
          </cell>
          <cell r="F796">
            <v>0</v>
          </cell>
          <cell r="G796">
            <v>1098</v>
          </cell>
          <cell r="H796">
            <v>1098</v>
          </cell>
          <cell r="I796">
            <v>0</v>
          </cell>
        </row>
        <row r="797">
          <cell r="A797" t="str">
            <v>2.1.1.02.001.1338</v>
          </cell>
          <cell r="B797" t="str">
            <v>A</v>
          </cell>
          <cell r="C797">
            <v>2</v>
          </cell>
          <cell r="D797">
            <v>4137</v>
          </cell>
          <cell r="E797" t="str">
            <v>Maxx Projetos e  Consultoria em TI Ltda</v>
          </cell>
          <cell r="F797">
            <v>0</v>
          </cell>
          <cell r="G797">
            <v>55.9</v>
          </cell>
          <cell r="H797">
            <v>55.9</v>
          </cell>
          <cell r="I797">
            <v>0</v>
          </cell>
        </row>
        <row r="798">
          <cell r="A798" t="str">
            <v>2.1.1.02.001.1339</v>
          </cell>
          <cell r="B798" t="str">
            <v>A</v>
          </cell>
          <cell r="C798">
            <v>2</v>
          </cell>
          <cell r="D798">
            <v>4138</v>
          </cell>
          <cell r="E798" t="str">
            <v>Fonmart Tecnologia Ltda</v>
          </cell>
          <cell r="F798">
            <v>0</v>
          </cell>
          <cell r="G798">
            <v>198714.1</v>
          </cell>
          <cell r="H798">
            <v>198714.1</v>
          </cell>
          <cell r="I798">
            <v>0</v>
          </cell>
        </row>
        <row r="799">
          <cell r="A799" t="str">
            <v>2.1.1.02.001.1340</v>
          </cell>
          <cell r="B799" t="str">
            <v>A</v>
          </cell>
          <cell r="C799">
            <v>2</v>
          </cell>
          <cell r="D799">
            <v>4139</v>
          </cell>
          <cell r="E799" t="str">
            <v>C.E.S.A.R - Centro de Estudos e Sistemas</v>
          </cell>
          <cell r="F799">
            <v>0</v>
          </cell>
          <cell r="G799">
            <v>117396.41</v>
          </cell>
          <cell r="H799">
            <v>224756.47</v>
          </cell>
          <cell r="I799">
            <v>-107360.06</v>
          </cell>
        </row>
        <row r="800">
          <cell r="A800" t="str">
            <v>2.1.1.02.001.1341</v>
          </cell>
          <cell r="B800" t="str">
            <v>A</v>
          </cell>
          <cell r="C800">
            <v>2</v>
          </cell>
          <cell r="D800">
            <v>4140</v>
          </cell>
          <cell r="E800" t="str">
            <v>Avlis - Haws do Brasil Ltda</v>
          </cell>
          <cell r="F800">
            <v>0</v>
          </cell>
          <cell r="G800">
            <v>37000</v>
          </cell>
          <cell r="H800">
            <v>37000</v>
          </cell>
          <cell r="I800">
            <v>0</v>
          </cell>
        </row>
        <row r="801">
          <cell r="A801" t="str">
            <v>2.1.1.02.001.1342</v>
          </cell>
          <cell r="B801" t="str">
            <v>A</v>
          </cell>
          <cell r="C801">
            <v>2</v>
          </cell>
          <cell r="D801">
            <v>4144</v>
          </cell>
          <cell r="E801" t="str">
            <v>Bossa Turismo, Eventos e Comunicação</v>
          </cell>
          <cell r="F801">
            <v>0</v>
          </cell>
          <cell r="G801">
            <v>45000</v>
          </cell>
          <cell r="H801">
            <v>45000</v>
          </cell>
          <cell r="I801">
            <v>0</v>
          </cell>
        </row>
        <row r="802">
          <cell r="A802" t="str">
            <v>2.1.1.02.001.1343</v>
          </cell>
          <cell r="B802" t="str">
            <v>A</v>
          </cell>
          <cell r="C802">
            <v>2</v>
          </cell>
          <cell r="D802">
            <v>4148</v>
          </cell>
          <cell r="E802" t="str">
            <v>FEC</v>
          </cell>
          <cell r="F802">
            <v>0</v>
          </cell>
          <cell r="G802">
            <v>2700</v>
          </cell>
          <cell r="H802">
            <v>2700</v>
          </cell>
          <cell r="I802">
            <v>0</v>
          </cell>
        </row>
        <row r="803">
          <cell r="A803" t="str">
            <v>2.1.1.02.001.1344</v>
          </cell>
          <cell r="B803" t="str">
            <v>A</v>
          </cell>
          <cell r="C803">
            <v>2</v>
          </cell>
          <cell r="D803">
            <v>4149</v>
          </cell>
          <cell r="E803" t="str">
            <v>Thassio da Silva Costa</v>
          </cell>
          <cell r="F803">
            <v>0</v>
          </cell>
          <cell r="G803">
            <v>332.5</v>
          </cell>
          <cell r="H803">
            <v>332.5</v>
          </cell>
          <cell r="I803">
            <v>0</v>
          </cell>
        </row>
        <row r="804">
          <cell r="A804" t="str">
            <v>2.1.1.02.001.1345</v>
          </cell>
          <cell r="B804" t="str">
            <v>A</v>
          </cell>
          <cell r="C804">
            <v>2</v>
          </cell>
          <cell r="D804">
            <v>4150</v>
          </cell>
          <cell r="E804" t="str">
            <v>Igor Alexei Sabatovski</v>
          </cell>
          <cell r="F804">
            <v>0</v>
          </cell>
          <cell r="G804">
            <v>989.55</v>
          </cell>
          <cell r="H804">
            <v>989.55</v>
          </cell>
          <cell r="I804">
            <v>0</v>
          </cell>
        </row>
        <row r="805">
          <cell r="A805" t="str">
            <v>2.1.1.02.001.1346</v>
          </cell>
          <cell r="B805" t="str">
            <v>A</v>
          </cell>
          <cell r="C805">
            <v>2</v>
          </cell>
          <cell r="D805">
            <v>4151</v>
          </cell>
          <cell r="E805" t="str">
            <v>A. M. Gonçalves</v>
          </cell>
          <cell r="F805">
            <v>0</v>
          </cell>
          <cell r="G805">
            <v>2852.7</v>
          </cell>
          <cell r="H805">
            <v>2852.7</v>
          </cell>
          <cell r="I805">
            <v>0</v>
          </cell>
        </row>
        <row r="806">
          <cell r="A806" t="str">
            <v>2.1.1.02.001.1347</v>
          </cell>
          <cell r="B806" t="str">
            <v>A</v>
          </cell>
          <cell r="C806">
            <v>2</v>
          </cell>
          <cell r="D806">
            <v>4152</v>
          </cell>
          <cell r="E806" t="str">
            <v>Cleiton Alexrandre Mataruco</v>
          </cell>
          <cell r="F806">
            <v>0</v>
          </cell>
          <cell r="G806">
            <v>78.900000000000006</v>
          </cell>
          <cell r="H806">
            <v>78.900000000000006</v>
          </cell>
          <cell r="I806">
            <v>0</v>
          </cell>
        </row>
        <row r="807">
          <cell r="A807" t="str">
            <v>2.1.1.02.001.1348</v>
          </cell>
          <cell r="B807" t="str">
            <v>A</v>
          </cell>
          <cell r="C807">
            <v>2</v>
          </cell>
          <cell r="D807">
            <v>4154</v>
          </cell>
          <cell r="E807" t="str">
            <v>Hélio Peças</v>
          </cell>
          <cell r="F807">
            <v>0</v>
          </cell>
          <cell r="G807">
            <v>762.48</v>
          </cell>
          <cell r="H807">
            <v>762.48</v>
          </cell>
          <cell r="I807">
            <v>0</v>
          </cell>
        </row>
        <row r="808">
          <cell r="A808" t="str">
            <v>2.1.1.02.001.1349</v>
          </cell>
          <cell r="B808" t="str">
            <v>A</v>
          </cell>
          <cell r="C808">
            <v>2</v>
          </cell>
          <cell r="D808">
            <v>4157</v>
          </cell>
          <cell r="E808" t="str">
            <v>EHS-Suporte e Trein.Sociedade Limitada</v>
          </cell>
          <cell r="F808">
            <v>0</v>
          </cell>
          <cell r="G808">
            <v>400</v>
          </cell>
          <cell r="H808">
            <v>400</v>
          </cell>
          <cell r="I808">
            <v>0</v>
          </cell>
        </row>
        <row r="809">
          <cell r="A809" t="str">
            <v>2.1.1.02.001.1350</v>
          </cell>
          <cell r="B809" t="str">
            <v>A</v>
          </cell>
          <cell r="C809">
            <v>2</v>
          </cell>
          <cell r="D809">
            <v>4158</v>
          </cell>
          <cell r="E809" t="str">
            <v>V. de P. dos Santos Mesquita</v>
          </cell>
          <cell r="F809">
            <v>0</v>
          </cell>
          <cell r="G809">
            <v>509.6</v>
          </cell>
          <cell r="H809">
            <v>509.6</v>
          </cell>
          <cell r="I809">
            <v>0</v>
          </cell>
        </row>
        <row r="810">
          <cell r="A810" t="str">
            <v>2.1.1.02.001.1351</v>
          </cell>
          <cell r="B810" t="str">
            <v>A</v>
          </cell>
          <cell r="C810">
            <v>2</v>
          </cell>
          <cell r="D810">
            <v>4159</v>
          </cell>
          <cell r="E810" t="str">
            <v>B. B. Costa Neto - ME</v>
          </cell>
          <cell r="F810">
            <v>0</v>
          </cell>
          <cell r="G810">
            <v>30946.42</v>
          </cell>
          <cell r="H810">
            <v>30946.42</v>
          </cell>
          <cell r="I810">
            <v>0</v>
          </cell>
        </row>
        <row r="811">
          <cell r="A811" t="str">
            <v>2.1.1.02.001.1352</v>
          </cell>
          <cell r="B811" t="str">
            <v>A</v>
          </cell>
          <cell r="C811">
            <v>2</v>
          </cell>
          <cell r="D811">
            <v>4163</v>
          </cell>
          <cell r="E811" t="str">
            <v>Paragon Tecnologia Ltda</v>
          </cell>
          <cell r="F811">
            <v>0</v>
          </cell>
          <cell r="G811">
            <v>0</v>
          </cell>
          <cell r="H811">
            <v>171600</v>
          </cell>
          <cell r="I811">
            <v>-171600</v>
          </cell>
        </row>
        <row r="812">
          <cell r="A812" t="str">
            <v>2.1.1.02.001.1353</v>
          </cell>
          <cell r="B812" t="str">
            <v>A</v>
          </cell>
          <cell r="C812">
            <v>2</v>
          </cell>
          <cell r="D812">
            <v>4164</v>
          </cell>
          <cell r="E812" t="str">
            <v>Jael Engenharia Ltda</v>
          </cell>
          <cell r="F812">
            <v>0</v>
          </cell>
          <cell r="G812">
            <v>159630.39000000001</v>
          </cell>
          <cell r="H812">
            <v>159630.39000000001</v>
          </cell>
          <cell r="I812">
            <v>0</v>
          </cell>
        </row>
        <row r="813">
          <cell r="A813" t="str">
            <v>2.1.1.02.001.1354</v>
          </cell>
          <cell r="B813" t="str">
            <v>A</v>
          </cell>
          <cell r="C813">
            <v>2</v>
          </cell>
          <cell r="D813">
            <v>4165</v>
          </cell>
          <cell r="E813" t="str">
            <v>EICORN</v>
          </cell>
          <cell r="F813">
            <v>0</v>
          </cell>
          <cell r="G813">
            <v>2799.03</v>
          </cell>
          <cell r="H813">
            <v>2799.03</v>
          </cell>
          <cell r="I813">
            <v>0</v>
          </cell>
        </row>
        <row r="814">
          <cell r="A814" t="str">
            <v>2.1.1.02.001.1355</v>
          </cell>
          <cell r="B814" t="str">
            <v>A</v>
          </cell>
          <cell r="C814">
            <v>2</v>
          </cell>
          <cell r="D814">
            <v>4167</v>
          </cell>
          <cell r="E814" t="str">
            <v>Mix Hospitalar</v>
          </cell>
          <cell r="F814">
            <v>0</v>
          </cell>
          <cell r="G814">
            <v>1100</v>
          </cell>
          <cell r="H814">
            <v>1100</v>
          </cell>
          <cell r="I814">
            <v>0</v>
          </cell>
        </row>
        <row r="815">
          <cell r="A815" t="str">
            <v>2.1.1.03</v>
          </cell>
          <cell r="B815" t="str">
            <v>S</v>
          </cell>
          <cell r="C815">
            <v>2</v>
          </cell>
          <cell r="D815">
            <v>654</v>
          </cell>
          <cell r="E815" t="str">
            <v>Tributos e Contribuições a Pagar</v>
          </cell>
          <cell r="F815">
            <v>2207351.85</v>
          </cell>
          <cell r="G815">
            <v>55577567.170000002</v>
          </cell>
          <cell r="H815">
            <v>55160772.600000001</v>
          </cell>
          <cell r="I815">
            <v>-1790557.28</v>
          </cell>
        </row>
        <row r="816">
          <cell r="A816" t="str">
            <v>2.1.1.03.001</v>
          </cell>
          <cell r="B816" t="str">
            <v>A</v>
          </cell>
          <cell r="C816">
            <v>2</v>
          </cell>
          <cell r="D816">
            <v>655</v>
          </cell>
          <cell r="E816" t="str">
            <v>PIS/PASEP</v>
          </cell>
          <cell r="F816">
            <v>253860.49</v>
          </cell>
          <cell r="G816">
            <v>4439392.3099999996</v>
          </cell>
          <cell r="H816">
            <v>4392187.82</v>
          </cell>
          <cell r="I816">
            <v>-206656</v>
          </cell>
        </row>
        <row r="817">
          <cell r="A817" t="str">
            <v>2.1.1.03.002</v>
          </cell>
          <cell r="B817" t="str">
            <v>A</v>
          </cell>
          <cell r="C817">
            <v>2</v>
          </cell>
          <cell r="D817">
            <v>656</v>
          </cell>
          <cell r="E817" t="str">
            <v>COFINS</v>
          </cell>
          <cell r="F817">
            <v>1172576.02</v>
          </cell>
          <cell r="G817">
            <v>20480505.170000002</v>
          </cell>
          <cell r="H817">
            <v>20260185.98</v>
          </cell>
          <cell r="I817">
            <v>-952256.83</v>
          </cell>
        </row>
        <row r="818">
          <cell r="A818" t="str">
            <v>2.1.1.03.003</v>
          </cell>
          <cell r="B818" t="str">
            <v>A</v>
          </cell>
          <cell r="C818">
            <v>2</v>
          </cell>
          <cell r="D818">
            <v>657</v>
          </cell>
          <cell r="E818" t="str">
            <v>ISS Próprio</v>
          </cell>
          <cell r="F818">
            <v>309077.34000000003</v>
          </cell>
          <cell r="G818">
            <v>5404147.3099999996</v>
          </cell>
          <cell r="H818">
            <v>5399339.75</v>
          </cell>
          <cell r="I818">
            <v>-304269.78000000003</v>
          </cell>
        </row>
        <row r="819">
          <cell r="A819" t="str">
            <v>2.1.1.03.004</v>
          </cell>
          <cell r="B819" t="str">
            <v>A</v>
          </cell>
          <cell r="C819">
            <v>2</v>
          </cell>
          <cell r="D819">
            <v>658</v>
          </cell>
          <cell r="E819" t="str">
            <v>IRPJ</v>
          </cell>
          <cell r="F819">
            <v>141094.85</v>
          </cell>
          <cell r="G819">
            <v>16590710.09</v>
          </cell>
          <cell r="H819">
            <v>16449615.24</v>
          </cell>
          <cell r="I819">
            <v>0</v>
          </cell>
        </row>
        <row r="820">
          <cell r="A820" t="str">
            <v>2.1.1.03.005</v>
          </cell>
          <cell r="B820" t="str">
            <v>A</v>
          </cell>
          <cell r="C820">
            <v>2</v>
          </cell>
          <cell r="D820">
            <v>659</v>
          </cell>
          <cell r="E820" t="str">
            <v>CSLL</v>
          </cell>
          <cell r="F820">
            <v>99526.19</v>
          </cell>
          <cell r="G820">
            <v>6175121.9800000004</v>
          </cell>
          <cell r="H820">
            <v>6075595.79</v>
          </cell>
          <cell r="I820">
            <v>0</v>
          </cell>
        </row>
        <row r="821">
          <cell r="A821" t="str">
            <v>2.1.1.03.006</v>
          </cell>
          <cell r="B821" t="str">
            <v>A</v>
          </cell>
          <cell r="C821">
            <v>2</v>
          </cell>
          <cell r="D821">
            <v>660</v>
          </cell>
          <cell r="E821" t="str">
            <v>ISS  Contribuinte Substituto</v>
          </cell>
          <cell r="F821">
            <v>231216.96</v>
          </cell>
          <cell r="G821">
            <v>2487690.31</v>
          </cell>
          <cell r="H821">
            <v>2583848.02</v>
          </cell>
          <cell r="I821">
            <v>-327374.67</v>
          </cell>
        </row>
        <row r="822">
          <cell r="A822" t="str">
            <v>2.1.1.04</v>
          </cell>
          <cell r="B822" t="str">
            <v>S</v>
          </cell>
          <cell r="C822">
            <v>2</v>
          </cell>
          <cell r="D822">
            <v>1905</v>
          </cell>
          <cell r="E822" t="str">
            <v>Salários a Pagar</v>
          </cell>
          <cell r="F822">
            <v>0</v>
          </cell>
          <cell r="G822">
            <v>11478603.27</v>
          </cell>
          <cell r="H822">
            <v>11478603.27</v>
          </cell>
          <cell r="I822">
            <v>0</v>
          </cell>
        </row>
        <row r="823">
          <cell r="A823" t="str">
            <v>2.1.1.04.001</v>
          </cell>
          <cell r="B823" t="str">
            <v>A</v>
          </cell>
          <cell r="C823">
            <v>2</v>
          </cell>
          <cell r="D823">
            <v>662</v>
          </cell>
          <cell r="E823" t="str">
            <v>Salários a Pagar</v>
          </cell>
          <cell r="F823">
            <v>0</v>
          </cell>
          <cell r="G823">
            <v>11478603.27</v>
          </cell>
          <cell r="H823">
            <v>11478603.27</v>
          </cell>
          <cell r="I823">
            <v>0</v>
          </cell>
        </row>
        <row r="824">
          <cell r="A824" t="str">
            <v>2.1.1.05</v>
          </cell>
          <cell r="B824" t="str">
            <v>S</v>
          </cell>
          <cell r="C824">
            <v>2</v>
          </cell>
          <cell r="D824">
            <v>663</v>
          </cell>
          <cell r="E824" t="str">
            <v>Encargos com Pessoal a pagar</v>
          </cell>
          <cell r="F824">
            <v>1103038.99</v>
          </cell>
          <cell r="G824">
            <v>11779292.6</v>
          </cell>
          <cell r="H824">
            <v>11667252</v>
          </cell>
          <cell r="I824">
            <v>-990998.39</v>
          </cell>
        </row>
        <row r="825">
          <cell r="A825" t="str">
            <v>2.1.1.05.001</v>
          </cell>
          <cell r="B825" t="str">
            <v>A</v>
          </cell>
          <cell r="C825">
            <v>2</v>
          </cell>
          <cell r="D825">
            <v>664</v>
          </cell>
          <cell r="E825" t="str">
            <v>INSS</v>
          </cell>
          <cell r="F825">
            <v>752411.16</v>
          </cell>
          <cell r="G825">
            <v>8504815.8000000007</v>
          </cell>
          <cell r="H825">
            <v>8496011.3499999996</v>
          </cell>
          <cell r="I825">
            <v>-743606.71</v>
          </cell>
        </row>
        <row r="826">
          <cell r="A826" t="str">
            <v>2.1.1.05.002</v>
          </cell>
          <cell r="B826" t="str">
            <v>A</v>
          </cell>
          <cell r="C826">
            <v>2</v>
          </cell>
          <cell r="D826">
            <v>665</v>
          </cell>
          <cell r="E826" t="str">
            <v>FGTS</v>
          </cell>
          <cell r="F826">
            <v>334703.55</v>
          </cell>
          <cell r="G826">
            <v>2905013.56</v>
          </cell>
          <cell r="H826">
            <v>2798374.08</v>
          </cell>
          <cell r="I826">
            <v>-228064.07</v>
          </cell>
        </row>
        <row r="827">
          <cell r="A827" t="str">
            <v>2.1.1.05.003</v>
          </cell>
          <cell r="B827" t="str">
            <v>A</v>
          </cell>
          <cell r="C827">
            <v>2</v>
          </cell>
          <cell r="D827">
            <v>666</v>
          </cell>
          <cell r="E827" t="str">
            <v>Portus Previdência Privada</v>
          </cell>
          <cell r="F827">
            <v>0</v>
          </cell>
          <cell r="G827">
            <v>115380.47</v>
          </cell>
          <cell r="H827">
            <v>115380.47</v>
          </cell>
          <cell r="I827">
            <v>0</v>
          </cell>
        </row>
        <row r="828">
          <cell r="A828" t="str">
            <v>2.1.1.05.004</v>
          </cell>
          <cell r="B828" t="str">
            <v>A</v>
          </cell>
          <cell r="C828">
            <v>2</v>
          </cell>
          <cell r="D828">
            <v>2240</v>
          </cell>
          <cell r="E828" t="str">
            <v>Encargos 20% INSS Terceiros - PF</v>
          </cell>
          <cell r="F828">
            <v>15924.28</v>
          </cell>
          <cell r="G828">
            <v>254082.77</v>
          </cell>
          <cell r="H828">
            <v>257486.1</v>
          </cell>
          <cell r="I828">
            <v>-19327.61</v>
          </cell>
        </row>
        <row r="829">
          <cell r="A829" t="str">
            <v>2.1.1.06</v>
          </cell>
          <cell r="B829" t="str">
            <v>S</v>
          </cell>
          <cell r="C829">
            <v>2</v>
          </cell>
          <cell r="D829">
            <v>667</v>
          </cell>
          <cell r="E829" t="str">
            <v>Outras Contas de Pessoa Física a Pagar</v>
          </cell>
          <cell r="F829">
            <v>0</v>
          </cell>
          <cell r="G829">
            <v>4441735.62</v>
          </cell>
          <cell r="H829">
            <v>4441892.0999999996</v>
          </cell>
          <cell r="I829">
            <v>-156.47999999999999</v>
          </cell>
        </row>
        <row r="830">
          <cell r="A830" t="str">
            <v>2.1.1.06.001</v>
          </cell>
          <cell r="B830" t="str">
            <v>A</v>
          </cell>
          <cell r="C830">
            <v>2</v>
          </cell>
          <cell r="D830">
            <v>668</v>
          </cell>
          <cell r="E830" t="str">
            <v>Pessoa Física a pagar</v>
          </cell>
          <cell r="F830">
            <v>0</v>
          </cell>
          <cell r="G830">
            <v>540551.48</v>
          </cell>
          <cell r="H830">
            <v>540707.96</v>
          </cell>
          <cell r="I830">
            <v>-156.47999999999999</v>
          </cell>
        </row>
        <row r="831">
          <cell r="A831" t="str">
            <v>2.1.1.06.002</v>
          </cell>
          <cell r="B831" t="str">
            <v>A</v>
          </cell>
          <cell r="C831">
            <v>2</v>
          </cell>
          <cell r="D831">
            <v>669</v>
          </cell>
          <cell r="E831" t="str">
            <v>CONSAD</v>
          </cell>
          <cell r="F831">
            <v>0</v>
          </cell>
          <cell r="G831">
            <v>229004.04</v>
          </cell>
          <cell r="H831">
            <v>229004.04</v>
          </cell>
          <cell r="I831">
            <v>0</v>
          </cell>
        </row>
        <row r="832">
          <cell r="A832" t="str">
            <v>2.1.1.06.003</v>
          </cell>
          <cell r="B832" t="str">
            <v>A</v>
          </cell>
          <cell r="C832">
            <v>2</v>
          </cell>
          <cell r="D832">
            <v>670</v>
          </cell>
          <cell r="E832" t="str">
            <v>CONFI</v>
          </cell>
          <cell r="F832">
            <v>0</v>
          </cell>
          <cell r="G832">
            <v>179786.44</v>
          </cell>
          <cell r="H832">
            <v>179786.44</v>
          </cell>
          <cell r="I832">
            <v>0</v>
          </cell>
        </row>
        <row r="833">
          <cell r="A833" t="str">
            <v>2.1.1.06.004</v>
          </cell>
          <cell r="B833" t="str">
            <v>A</v>
          </cell>
          <cell r="C833">
            <v>2</v>
          </cell>
          <cell r="D833">
            <v>671</v>
          </cell>
          <cell r="E833" t="str">
            <v>CAP</v>
          </cell>
          <cell r="F833">
            <v>0</v>
          </cell>
          <cell r="G833">
            <v>4214.3500000000004</v>
          </cell>
          <cell r="H833">
            <v>4214.3500000000004</v>
          </cell>
          <cell r="I833">
            <v>0</v>
          </cell>
        </row>
        <row r="834">
          <cell r="A834" t="str">
            <v>2.1.1.06.005</v>
          </cell>
          <cell r="B834" t="str">
            <v>A</v>
          </cell>
          <cell r="C834">
            <v>2</v>
          </cell>
          <cell r="D834">
            <v>672</v>
          </cell>
          <cell r="E834" t="str">
            <v>Férias</v>
          </cell>
          <cell r="F834">
            <v>0</v>
          </cell>
          <cell r="G834">
            <v>2165021.52</v>
          </cell>
          <cell r="H834">
            <v>2165021.52</v>
          </cell>
          <cell r="I834">
            <v>0</v>
          </cell>
        </row>
        <row r="835">
          <cell r="A835" t="str">
            <v>2.1.1.06.006</v>
          </cell>
          <cell r="B835" t="str">
            <v>A</v>
          </cell>
          <cell r="C835">
            <v>2</v>
          </cell>
          <cell r="D835">
            <v>673</v>
          </cell>
          <cell r="E835" t="str">
            <v>Estagiarios e Bolsistas a Pagar</v>
          </cell>
          <cell r="F835">
            <v>0</v>
          </cell>
          <cell r="G835">
            <v>748114.34</v>
          </cell>
          <cell r="H835">
            <v>748114.34</v>
          </cell>
          <cell r="I835">
            <v>0</v>
          </cell>
        </row>
        <row r="836">
          <cell r="A836" t="str">
            <v>2.1.1.06.007</v>
          </cell>
          <cell r="B836" t="str">
            <v>A</v>
          </cell>
          <cell r="C836">
            <v>2</v>
          </cell>
          <cell r="D836">
            <v>674</v>
          </cell>
          <cell r="E836" t="str">
            <v>Rescisões a pagar</v>
          </cell>
          <cell r="F836">
            <v>0</v>
          </cell>
          <cell r="G836">
            <v>171568.46</v>
          </cell>
          <cell r="H836">
            <v>171568.46</v>
          </cell>
          <cell r="I836">
            <v>0</v>
          </cell>
        </row>
        <row r="837">
          <cell r="A837" t="str">
            <v>2.1.1.06.008</v>
          </cell>
          <cell r="B837" t="str">
            <v>A</v>
          </cell>
          <cell r="C837">
            <v>2</v>
          </cell>
          <cell r="D837">
            <v>3940</v>
          </cell>
          <cell r="E837" t="str">
            <v>Conselho Consultivo a Pagar</v>
          </cell>
          <cell r="F837">
            <v>0</v>
          </cell>
          <cell r="G837">
            <v>312923.01</v>
          </cell>
          <cell r="H837">
            <v>312923.01</v>
          </cell>
          <cell r="I837">
            <v>0</v>
          </cell>
        </row>
        <row r="838">
          <cell r="A838" t="str">
            <v>2.1.1.06.009</v>
          </cell>
          <cell r="B838" t="str">
            <v>A</v>
          </cell>
          <cell r="C838">
            <v>2</v>
          </cell>
          <cell r="D838">
            <v>4019</v>
          </cell>
          <cell r="E838" t="str">
            <v>COMAE - Comitê de Auditoria Estatutário</v>
          </cell>
          <cell r="F838">
            <v>0</v>
          </cell>
          <cell r="G838">
            <v>90551.98</v>
          </cell>
          <cell r="H838">
            <v>90551.98</v>
          </cell>
          <cell r="I838">
            <v>0</v>
          </cell>
        </row>
        <row r="839">
          <cell r="A839" t="str">
            <v>2.1.1.07</v>
          </cell>
          <cell r="B839" t="str">
            <v>S</v>
          </cell>
          <cell r="C839">
            <v>2</v>
          </cell>
          <cell r="D839">
            <v>675</v>
          </cell>
          <cell r="E839" t="str">
            <v>Valores Caucionados</v>
          </cell>
          <cell r="F839">
            <v>1114051.05</v>
          </cell>
          <cell r="G839">
            <v>108969.5</v>
          </cell>
          <cell r="H839">
            <v>400717.88</v>
          </cell>
          <cell r="I839">
            <v>-1405799.43</v>
          </cell>
        </row>
        <row r="840">
          <cell r="A840" t="str">
            <v>2.1.1.07.001</v>
          </cell>
          <cell r="B840" t="str">
            <v>A</v>
          </cell>
          <cell r="C840">
            <v>2</v>
          </cell>
          <cell r="D840">
            <v>676</v>
          </cell>
          <cell r="E840" t="str">
            <v>Valores Caucionados</v>
          </cell>
          <cell r="F840">
            <v>24505.68</v>
          </cell>
          <cell r="G840">
            <v>24505.68</v>
          </cell>
          <cell r="H840">
            <v>0</v>
          </cell>
          <cell r="I840">
            <v>0</v>
          </cell>
        </row>
        <row r="841">
          <cell r="A841" t="str">
            <v>2.1.1.07.010</v>
          </cell>
          <cell r="B841" t="str">
            <v>A</v>
          </cell>
          <cell r="C841">
            <v>2</v>
          </cell>
          <cell r="D841">
            <v>685</v>
          </cell>
          <cell r="E841" t="str">
            <v>Caução Linkcon</v>
          </cell>
          <cell r="F841">
            <v>35862.83</v>
          </cell>
          <cell r="G841">
            <v>0</v>
          </cell>
          <cell r="H841">
            <v>762.47</v>
          </cell>
          <cell r="I841">
            <v>-36625.300000000003</v>
          </cell>
        </row>
        <row r="842">
          <cell r="A842" t="str">
            <v>2.1.1.07.022</v>
          </cell>
          <cell r="B842" t="str">
            <v>A</v>
          </cell>
          <cell r="C842">
            <v>2</v>
          </cell>
          <cell r="D842">
            <v>1772</v>
          </cell>
          <cell r="E842" t="str">
            <v>Caução Petrobras Distribuidora</v>
          </cell>
          <cell r="F842">
            <v>1281.76</v>
          </cell>
          <cell r="G842">
            <v>1285.08</v>
          </cell>
          <cell r="H842">
            <v>1498.95</v>
          </cell>
          <cell r="I842">
            <v>-1495.63</v>
          </cell>
        </row>
        <row r="843">
          <cell r="A843" t="str">
            <v>2.1.1.07.026</v>
          </cell>
          <cell r="B843" t="str">
            <v>A</v>
          </cell>
          <cell r="C843">
            <v>2</v>
          </cell>
          <cell r="D843">
            <v>1839</v>
          </cell>
          <cell r="E843" t="str">
            <v>Caução NM Engenharia e Construções</v>
          </cell>
          <cell r="F843">
            <v>1313.64</v>
          </cell>
          <cell r="G843">
            <v>0</v>
          </cell>
          <cell r="H843">
            <v>27.75</v>
          </cell>
          <cell r="I843">
            <v>-1341.39</v>
          </cell>
        </row>
        <row r="844">
          <cell r="A844" t="str">
            <v>2.1.1.07.029</v>
          </cell>
          <cell r="B844" t="str">
            <v>A</v>
          </cell>
          <cell r="C844">
            <v>2</v>
          </cell>
          <cell r="D844">
            <v>1866</v>
          </cell>
          <cell r="E844" t="str">
            <v>Caução Total Distribuidora</v>
          </cell>
          <cell r="F844">
            <v>10879.99</v>
          </cell>
          <cell r="G844">
            <v>9998.16</v>
          </cell>
          <cell r="H844">
            <v>141.5</v>
          </cell>
          <cell r="I844">
            <v>-1023.33</v>
          </cell>
        </row>
        <row r="845">
          <cell r="A845" t="str">
            <v>2.1.1.07.031</v>
          </cell>
          <cell r="B845" t="str">
            <v>A</v>
          </cell>
          <cell r="C845">
            <v>2</v>
          </cell>
          <cell r="D845">
            <v>1910</v>
          </cell>
          <cell r="E845" t="str">
            <v>Caução Assoc. Taxi Ponta da Espera</v>
          </cell>
          <cell r="F845">
            <v>299.58999999999997</v>
          </cell>
          <cell r="G845">
            <v>0</v>
          </cell>
          <cell r="H845">
            <v>6.32</v>
          </cell>
          <cell r="I845">
            <v>-305.91000000000003</v>
          </cell>
        </row>
        <row r="846">
          <cell r="A846" t="str">
            <v>2.1.1.07.033</v>
          </cell>
          <cell r="B846" t="str">
            <v>A</v>
          </cell>
          <cell r="C846">
            <v>2</v>
          </cell>
          <cell r="D846">
            <v>1979</v>
          </cell>
          <cell r="E846" t="str">
            <v>Caução Itaqui Energia</v>
          </cell>
          <cell r="F846">
            <v>772020.44</v>
          </cell>
          <cell r="G846">
            <v>0</v>
          </cell>
          <cell r="H846">
            <v>17091.009999999998</v>
          </cell>
          <cell r="I846">
            <v>-789111.45</v>
          </cell>
        </row>
        <row r="847">
          <cell r="A847" t="str">
            <v>2.1.1.07.034</v>
          </cell>
          <cell r="B847" t="str">
            <v>A</v>
          </cell>
          <cell r="C847">
            <v>2</v>
          </cell>
          <cell r="D847">
            <v>2054</v>
          </cell>
          <cell r="E847" t="str">
            <v>Caução Associação dos Práticos - APEM</v>
          </cell>
          <cell r="F847">
            <v>26244.14</v>
          </cell>
          <cell r="G847">
            <v>961.05</v>
          </cell>
          <cell r="H847">
            <v>3048.7</v>
          </cell>
          <cell r="I847">
            <v>-28331.79</v>
          </cell>
        </row>
        <row r="848">
          <cell r="A848" t="str">
            <v>2.1.1.07.035</v>
          </cell>
          <cell r="B848" t="str">
            <v>A</v>
          </cell>
          <cell r="C848">
            <v>2</v>
          </cell>
          <cell r="D848">
            <v>2081</v>
          </cell>
          <cell r="E848" t="str">
            <v>Caução COPI</v>
          </cell>
          <cell r="F848">
            <v>16030.88</v>
          </cell>
          <cell r="G848">
            <v>0</v>
          </cell>
          <cell r="H848">
            <v>339.3</v>
          </cell>
          <cell r="I848">
            <v>-16370.18</v>
          </cell>
        </row>
        <row r="849">
          <cell r="A849" t="str">
            <v>2.1.1.07.037</v>
          </cell>
          <cell r="B849" t="str">
            <v>A</v>
          </cell>
          <cell r="C849">
            <v>2</v>
          </cell>
          <cell r="D849">
            <v>2126</v>
          </cell>
          <cell r="E849" t="str">
            <v>Caução Pedreiras</v>
          </cell>
          <cell r="F849">
            <v>996.01</v>
          </cell>
          <cell r="G849">
            <v>0</v>
          </cell>
          <cell r="H849">
            <v>21.77</v>
          </cell>
          <cell r="I849">
            <v>-1017.78</v>
          </cell>
        </row>
        <row r="850">
          <cell r="A850" t="str">
            <v>2.1.1.07.038</v>
          </cell>
          <cell r="B850" t="str">
            <v>A</v>
          </cell>
          <cell r="C850">
            <v>2</v>
          </cell>
          <cell r="D850">
            <v>2127</v>
          </cell>
          <cell r="E850" t="str">
            <v>Caução Bradesco</v>
          </cell>
          <cell r="F850">
            <v>4777.99</v>
          </cell>
          <cell r="G850">
            <v>0</v>
          </cell>
          <cell r="H850">
            <v>104.4</v>
          </cell>
          <cell r="I850">
            <v>-4882.3900000000003</v>
          </cell>
        </row>
        <row r="851">
          <cell r="A851" t="str">
            <v>2.1.1.07.039</v>
          </cell>
          <cell r="B851" t="str">
            <v>A</v>
          </cell>
          <cell r="C851">
            <v>2</v>
          </cell>
          <cell r="D851">
            <v>2128</v>
          </cell>
          <cell r="E851" t="str">
            <v>Caução MIC Operações</v>
          </cell>
          <cell r="F851">
            <v>996.01</v>
          </cell>
          <cell r="G851">
            <v>0</v>
          </cell>
          <cell r="H851">
            <v>21.77</v>
          </cell>
          <cell r="I851">
            <v>-1017.78</v>
          </cell>
        </row>
        <row r="852">
          <cell r="A852" t="str">
            <v>2.1.1.07.041</v>
          </cell>
          <cell r="B852" t="str">
            <v>A</v>
          </cell>
          <cell r="C852">
            <v>2</v>
          </cell>
          <cell r="D852">
            <v>2138</v>
          </cell>
          <cell r="E852" t="str">
            <v>Caução Rebras Rebocadores</v>
          </cell>
          <cell r="F852">
            <v>657.15</v>
          </cell>
          <cell r="G852">
            <v>0</v>
          </cell>
          <cell r="H852">
            <v>14.35</v>
          </cell>
          <cell r="I852">
            <v>-671.5</v>
          </cell>
        </row>
        <row r="853">
          <cell r="A853" t="str">
            <v>2.1.1.07.046</v>
          </cell>
          <cell r="B853" t="str">
            <v>A</v>
          </cell>
          <cell r="C853">
            <v>2</v>
          </cell>
          <cell r="D853">
            <v>2212</v>
          </cell>
          <cell r="E853" t="str">
            <v>Caução Multiclínicas Nacional</v>
          </cell>
          <cell r="F853">
            <v>19241.95</v>
          </cell>
          <cell r="G853">
            <v>0</v>
          </cell>
          <cell r="H853">
            <v>1288.96</v>
          </cell>
          <cell r="I853">
            <v>-20530.91</v>
          </cell>
        </row>
        <row r="854">
          <cell r="A854" t="str">
            <v>2.1.1.07.047</v>
          </cell>
          <cell r="B854" t="str">
            <v>A</v>
          </cell>
          <cell r="C854">
            <v>2</v>
          </cell>
          <cell r="D854">
            <v>2213</v>
          </cell>
          <cell r="E854" t="str">
            <v>Caução Essencial</v>
          </cell>
          <cell r="F854">
            <v>27106.62</v>
          </cell>
          <cell r="G854">
            <v>0</v>
          </cell>
          <cell r="H854">
            <v>1815.75</v>
          </cell>
          <cell r="I854">
            <v>-28922.37</v>
          </cell>
        </row>
        <row r="855">
          <cell r="A855" t="str">
            <v>2.1.1.07.048</v>
          </cell>
          <cell r="B855" t="str">
            <v>A</v>
          </cell>
          <cell r="C855">
            <v>2</v>
          </cell>
          <cell r="D855">
            <v>2214</v>
          </cell>
          <cell r="E855" t="str">
            <v>Caução Brasbunker Participações S/A</v>
          </cell>
          <cell r="F855">
            <v>14015.84</v>
          </cell>
          <cell r="G855">
            <v>0</v>
          </cell>
          <cell r="H855">
            <v>130306.72</v>
          </cell>
          <cell r="I855">
            <v>-144322.56</v>
          </cell>
        </row>
        <row r="856">
          <cell r="A856" t="str">
            <v>2.1.1.07.049</v>
          </cell>
          <cell r="B856" t="str">
            <v>A</v>
          </cell>
          <cell r="C856">
            <v>2</v>
          </cell>
          <cell r="D856">
            <v>2215</v>
          </cell>
          <cell r="E856" t="str">
            <v>Caução Transrio Transporte e Logistica</v>
          </cell>
          <cell r="F856">
            <v>1305.93</v>
          </cell>
          <cell r="G856">
            <v>0</v>
          </cell>
          <cell r="H856">
            <v>1217.6300000000001</v>
          </cell>
          <cell r="I856">
            <v>-2523.56</v>
          </cell>
        </row>
        <row r="857">
          <cell r="A857" t="str">
            <v>2.1.1.07.050</v>
          </cell>
          <cell r="B857" t="str">
            <v>A</v>
          </cell>
          <cell r="C857">
            <v>2</v>
          </cell>
          <cell r="D857">
            <v>2216</v>
          </cell>
          <cell r="E857" t="str">
            <v>Caução Distribuidora Tabocão Ltda</v>
          </cell>
          <cell r="F857">
            <v>521.41999999999996</v>
          </cell>
          <cell r="G857">
            <v>0</v>
          </cell>
          <cell r="H857">
            <v>11.02</v>
          </cell>
          <cell r="I857">
            <v>-532.44000000000005</v>
          </cell>
        </row>
        <row r="858">
          <cell r="A858" t="str">
            <v>2.1.1.07.053</v>
          </cell>
          <cell r="B858" t="str">
            <v>A</v>
          </cell>
          <cell r="C858">
            <v>2</v>
          </cell>
          <cell r="D858">
            <v>2267</v>
          </cell>
          <cell r="E858" t="str">
            <v>Caução Distribuidora Copystar</v>
          </cell>
          <cell r="F858">
            <v>7865.51</v>
          </cell>
          <cell r="G858">
            <v>8025.8</v>
          </cell>
          <cell r="H858">
            <v>160.29</v>
          </cell>
          <cell r="I858">
            <v>0</v>
          </cell>
        </row>
        <row r="859">
          <cell r="A859" t="str">
            <v>2.1.1.07.054</v>
          </cell>
          <cell r="B859" t="str">
            <v>A</v>
          </cell>
          <cell r="C859">
            <v>2</v>
          </cell>
          <cell r="D859">
            <v>2359</v>
          </cell>
          <cell r="E859" t="str">
            <v>Caução Intermodal Organização de Eventos</v>
          </cell>
          <cell r="F859">
            <v>2387.96</v>
          </cell>
          <cell r="G859">
            <v>0</v>
          </cell>
          <cell r="H859">
            <v>54.6</v>
          </cell>
          <cell r="I859">
            <v>-2442.56</v>
          </cell>
        </row>
        <row r="860">
          <cell r="A860" t="str">
            <v>2.1.1.07.056</v>
          </cell>
          <cell r="B860" t="str">
            <v>A</v>
          </cell>
          <cell r="C860">
            <v>2</v>
          </cell>
          <cell r="D860">
            <v>2388</v>
          </cell>
          <cell r="E860" t="str">
            <v>Caução Telefônica Brasil S.A.</v>
          </cell>
          <cell r="F860">
            <v>10882.87</v>
          </cell>
          <cell r="G860">
            <v>0</v>
          </cell>
          <cell r="H860">
            <v>229.84</v>
          </cell>
          <cell r="I860">
            <v>-11112.71</v>
          </cell>
        </row>
        <row r="861">
          <cell r="A861" t="str">
            <v>2.1.1.07.058</v>
          </cell>
          <cell r="B861" t="str">
            <v>A</v>
          </cell>
          <cell r="C861">
            <v>2</v>
          </cell>
          <cell r="D861">
            <v>2453</v>
          </cell>
          <cell r="E861" t="str">
            <v>Caução Maxtec Serviços Gerais e Man. Ind</v>
          </cell>
          <cell r="F861">
            <v>602.04999999999995</v>
          </cell>
          <cell r="G861">
            <v>0</v>
          </cell>
          <cell r="H861">
            <v>37.130000000000003</v>
          </cell>
          <cell r="I861">
            <v>-639.17999999999995</v>
          </cell>
        </row>
        <row r="862">
          <cell r="A862" t="str">
            <v>2.1.1.07.059</v>
          </cell>
          <cell r="B862" t="str">
            <v>A</v>
          </cell>
          <cell r="C862">
            <v>2</v>
          </cell>
          <cell r="D862">
            <v>2475</v>
          </cell>
          <cell r="E862" t="str">
            <v>Caução Transmasut</v>
          </cell>
          <cell r="F862">
            <v>1121.18</v>
          </cell>
          <cell r="G862">
            <v>0</v>
          </cell>
          <cell r="H862">
            <v>24.82</v>
          </cell>
          <cell r="I862">
            <v>-1146</v>
          </cell>
        </row>
        <row r="863">
          <cell r="A863" t="str">
            <v>2.1.1.07.060</v>
          </cell>
          <cell r="B863" t="str">
            <v>A</v>
          </cell>
          <cell r="C863">
            <v>2</v>
          </cell>
          <cell r="D863">
            <v>2518</v>
          </cell>
          <cell r="E863" t="str">
            <v>Caução Serviporto</v>
          </cell>
          <cell r="F863">
            <v>4451.07</v>
          </cell>
          <cell r="G863">
            <v>0</v>
          </cell>
          <cell r="H863">
            <v>100.19</v>
          </cell>
          <cell r="I863">
            <v>-4551.26</v>
          </cell>
        </row>
        <row r="864">
          <cell r="A864" t="str">
            <v>2.1.1.07.061</v>
          </cell>
          <cell r="B864" t="str">
            <v>A</v>
          </cell>
          <cell r="C864">
            <v>2</v>
          </cell>
          <cell r="D864">
            <v>2520</v>
          </cell>
          <cell r="E864" t="str">
            <v>Caução Green Distribuidora de Petróleo</v>
          </cell>
          <cell r="F864">
            <v>1091.22</v>
          </cell>
          <cell r="G864">
            <v>0</v>
          </cell>
          <cell r="H864">
            <v>24.16</v>
          </cell>
          <cell r="I864">
            <v>-1115.3800000000001</v>
          </cell>
        </row>
        <row r="865">
          <cell r="A865" t="str">
            <v>2.1.1.07.062</v>
          </cell>
          <cell r="B865" t="str">
            <v>A</v>
          </cell>
          <cell r="C865">
            <v>2</v>
          </cell>
          <cell r="D865">
            <v>2531</v>
          </cell>
          <cell r="E865" t="str">
            <v>Caução Internacional Marítima Ltda</v>
          </cell>
          <cell r="F865">
            <v>368.26</v>
          </cell>
          <cell r="G865">
            <v>0</v>
          </cell>
          <cell r="H865">
            <v>8.42</v>
          </cell>
          <cell r="I865">
            <v>-376.68</v>
          </cell>
        </row>
        <row r="866">
          <cell r="A866" t="str">
            <v>2.1.1.07.063</v>
          </cell>
          <cell r="B866" t="str">
            <v>A</v>
          </cell>
          <cell r="C866">
            <v>2</v>
          </cell>
          <cell r="D866">
            <v>2542</v>
          </cell>
          <cell r="E866" t="str">
            <v>Caução L de J Pereira- Me</v>
          </cell>
          <cell r="F866">
            <v>5160.7</v>
          </cell>
          <cell r="G866">
            <v>0</v>
          </cell>
          <cell r="H866">
            <v>109</v>
          </cell>
          <cell r="I866">
            <v>-5269.7</v>
          </cell>
        </row>
        <row r="867">
          <cell r="A867" t="str">
            <v>2.1.1.07.064</v>
          </cell>
          <cell r="B867" t="str">
            <v>A</v>
          </cell>
          <cell r="C867">
            <v>2</v>
          </cell>
          <cell r="D867">
            <v>2591</v>
          </cell>
          <cell r="E867" t="str">
            <v>Caução Aroma &amp; Sabor</v>
          </cell>
          <cell r="F867">
            <v>0</v>
          </cell>
          <cell r="G867">
            <v>0</v>
          </cell>
          <cell r="H867">
            <v>1528.79</v>
          </cell>
          <cell r="I867">
            <v>-1528.79</v>
          </cell>
        </row>
        <row r="868">
          <cell r="A868" t="str">
            <v>2.1.1.07.065</v>
          </cell>
          <cell r="B868" t="str">
            <v>A</v>
          </cell>
          <cell r="C868">
            <v>2</v>
          </cell>
          <cell r="D868">
            <v>2592</v>
          </cell>
          <cell r="E868" t="str">
            <v>Caução Glenda de Lourdes</v>
          </cell>
          <cell r="F868">
            <v>8359.61</v>
          </cell>
          <cell r="G868">
            <v>0</v>
          </cell>
          <cell r="H868">
            <v>186.89</v>
          </cell>
          <cell r="I868">
            <v>-8546.5</v>
          </cell>
        </row>
        <row r="869">
          <cell r="A869" t="str">
            <v>2.1.1.07.069</v>
          </cell>
          <cell r="B869" t="str">
            <v>A</v>
          </cell>
          <cell r="C869">
            <v>2</v>
          </cell>
          <cell r="D869">
            <v>2666</v>
          </cell>
          <cell r="E869" t="str">
            <v>Caução Rohde Nielsen</v>
          </cell>
          <cell r="F869">
            <v>55464.53</v>
          </cell>
          <cell r="G869">
            <v>56263.27</v>
          </cell>
          <cell r="H869">
            <v>145300.01</v>
          </cell>
          <cell r="I869">
            <v>-144501.26999999999</v>
          </cell>
        </row>
        <row r="870">
          <cell r="A870" t="str">
            <v>2.1.1.07.071</v>
          </cell>
          <cell r="B870" t="str">
            <v>A</v>
          </cell>
          <cell r="C870">
            <v>2</v>
          </cell>
          <cell r="D870">
            <v>2734</v>
          </cell>
          <cell r="E870" t="str">
            <v>Caução Pedro Yan</v>
          </cell>
          <cell r="F870">
            <v>1673.29</v>
          </cell>
          <cell r="G870">
            <v>0</v>
          </cell>
          <cell r="H870">
            <v>35.340000000000003</v>
          </cell>
          <cell r="I870">
            <v>-1708.63</v>
          </cell>
        </row>
        <row r="871">
          <cell r="A871" t="str">
            <v>2.1.1.07.073</v>
          </cell>
          <cell r="B871" t="str">
            <v>A</v>
          </cell>
          <cell r="C871">
            <v>2</v>
          </cell>
          <cell r="D871">
            <v>2862</v>
          </cell>
          <cell r="E871" t="str">
            <v>Caução Machado Transportadora</v>
          </cell>
          <cell r="F871">
            <v>512.25</v>
          </cell>
          <cell r="G871">
            <v>0</v>
          </cell>
          <cell r="H871">
            <v>10.82</v>
          </cell>
          <cell r="I871">
            <v>-523.07000000000005</v>
          </cell>
        </row>
        <row r="872">
          <cell r="A872" t="str">
            <v>2.1.1.07.074</v>
          </cell>
          <cell r="B872" t="str">
            <v>A</v>
          </cell>
          <cell r="C872">
            <v>2</v>
          </cell>
          <cell r="D872">
            <v>2880</v>
          </cell>
          <cell r="E872" t="str">
            <v>Caução Rentank</v>
          </cell>
          <cell r="F872">
            <v>2307.15</v>
          </cell>
          <cell r="G872">
            <v>0</v>
          </cell>
          <cell r="H872">
            <v>52.76</v>
          </cell>
          <cell r="I872">
            <v>-2359.91</v>
          </cell>
        </row>
        <row r="873">
          <cell r="A873" t="str">
            <v>2.1.1.07.075</v>
          </cell>
          <cell r="B873" t="str">
            <v>A</v>
          </cell>
          <cell r="C873">
            <v>2</v>
          </cell>
          <cell r="D873">
            <v>2882</v>
          </cell>
          <cell r="E873" t="str">
            <v>Caução GDX</v>
          </cell>
          <cell r="F873">
            <v>876.93</v>
          </cell>
          <cell r="G873">
            <v>0</v>
          </cell>
          <cell r="H873">
            <v>19.420000000000002</v>
          </cell>
          <cell r="I873">
            <v>-896.35</v>
          </cell>
        </row>
        <row r="874">
          <cell r="A874" t="str">
            <v>2.1.1.07.076</v>
          </cell>
          <cell r="B874" t="str">
            <v>A</v>
          </cell>
          <cell r="C874">
            <v>2</v>
          </cell>
          <cell r="D874">
            <v>2964</v>
          </cell>
          <cell r="E874" t="str">
            <v>Caução Tequimar</v>
          </cell>
          <cell r="F874">
            <v>679.43</v>
          </cell>
          <cell r="G874">
            <v>0</v>
          </cell>
          <cell r="H874">
            <v>14.55</v>
          </cell>
          <cell r="I874">
            <v>-693.98</v>
          </cell>
        </row>
        <row r="875">
          <cell r="A875" t="str">
            <v>2.1.1.07.077</v>
          </cell>
          <cell r="B875" t="str">
            <v>A</v>
          </cell>
          <cell r="C875">
            <v>2</v>
          </cell>
          <cell r="D875">
            <v>3825</v>
          </cell>
          <cell r="E875" t="str">
            <v>Caução Saam Smit</v>
          </cell>
          <cell r="F875">
            <v>16347.63</v>
          </cell>
          <cell r="G875">
            <v>0</v>
          </cell>
          <cell r="H875">
            <v>359.76</v>
          </cell>
          <cell r="I875">
            <v>-16707.39</v>
          </cell>
        </row>
        <row r="876">
          <cell r="A876" t="str">
            <v>2.1.1.07.078</v>
          </cell>
          <cell r="B876" t="str">
            <v>A</v>
          </cell>
          <cell r="C876">
            <v>2</v>
          </cell>
          <cell r="D876">
            <v>3850</v>
          </cell>
          <cell r="E876" t="str">
            <v>Caução ARBEMPORTO-MA</v>
          </cell>
          <cell r="F876">
            <v>1186.06</v>
          </cell>
          <cell r="G876">
            <v>0</v>
          </cell>
          <cell r="H876">
            <v>25.04</v>
          </cell>
          <cell r="I876">
            <v>-1211.0999999999999</v>
          </cell>
        </row>
        <row r="877">
          <cell r="A877" t="str">
            <v>2.1.1.07.079</v>
          </cell>
          <cell r="B877" t="str">
            <v>A</v>
          </cell>
          <cell r="C877">
            <v>2</v>
          </cell>
          <cell r="D877">
            <v>3869</v>
          </cell>
          <cell r="E877" t="str">
            <v>Caução Assoc. Posto de Taxi Itaquí</v>
          </cell>
          <cell r="F877">
            <v>1036.01</v>
          </cell>
          <cell r="G877">
            <v>0</v>
          </cell>
          <cell r="H877">
            <v>21.87</v>
          </cell>
          <cell r="I877">
            <v>-1057.8800000000001</v>
          </cell>
        </row>
        <row r="878">
          <cell r="A878" t="str">
            <v>2.1.1.07.080</v>
          </cell>
          <cell r="B878" t="str">
            <v>A</v>
          </cell>
          <cell r="C878">
            <v>2</v>
          </cell>
          <cell r="D878">
            <v>3876</v>
          </cell>
          <cell r="E878" t="str">
            <v>Caução Bauhaus do Brasil</v>
          </cell>
          <cell r="F878">
            <v>6684.46</v>
          </cell>
          <cell r="G878">
            <v>0</v>
          </cell>
          <cell r="H878">
            <v>147.97</v>
          </cell>
          <cell r="I878">
            <v>-6832.43</v>
          </cell>
        </row>
        <row r="879">
          <cell r="A879" t="str">
            <v>2.1.1.07.081</v>
          </cell>
          <cell r="B879" t="str">
            <v>A</v>
          </cell>
          <cell r="C879">
            <v>2</v>
          </cell>
          <cell r="D879">
            <v>3879</v>
          </cell>
          <cell r="E879" t="str">
            <v>Caução MD Consultoria</v>
          </cell>
          <cell r="F879">
            <v>4396.33</v>
          </cell>
          <cell r="G879">
            <v>0</v>
          </cell>
          <cell r="H879">
            <v>96.04</v>
          </cell>
          <cell r="I879">
            <v>-4492.37</v>
          </cell>
        </row>
        <row r="880">
          <cell r="A880" t="str">
            <v>2.1.1.07.082</v>
          </cell>
          <cell r="B880" t="str">
            <v>A</v>
          </cell>
          <cell r="C880">
            <v>2</v>
          </cell>
          <cell r="D880">
            <v>3909</v>
          </cell>
          <cell r="E880" t="str">
            <v>Caução Eco Serviços Ocupacionais</v>
          </cell>
          <cell r="F880">
            <v>5078.3</v>
          </cell>
          <cell r="G880">
            <v>5169.8100000000004</v>
          </cell>
          <cell r="H880">
            <v>91.51</v>
          </cell>
          <cell r="I880">
            <v>0</v>
          </cell>
        </row>
        <row r="881">
          <cell r="A881" t="str">
            <v>2.1.1.07.083</v>
          </cell>
          <cell r="B881" t="str">
            <v>A</v>
          </cell>
          <cell r="C881">
            <v>2</v>
          </cell>
          <cell r="D881">
            <v>3924</v>
          </cell>
          <cell r="E881" t="str">
            <v>Caução Ferry Brasil Eireli</v>
          </cell>
          <cell r="F881">
            <v>2116.15</v>
          </cell>
          <cell r="G881">
            <v>0</v>
          </cell>
          <cell r="H881">
            <v>46.23</v>
          </cell>
          <cell r="I881">
            <v>-2162.38</v>
          </cell>
        </row>
        <row r="882">
          <cell r="A882" t="str">
            <v>2.1.1.07.084</v>
          </cell>
          <cell r="B882" t="str">
            <v>A</v>
          </cell>
          <cell r="C882">
            <v>2</v>
          </cell>
          <cell r="D882">
            <v>3925</v>
          </cell>
          <cell r="E882" t="str">
            <v>Caução Ênfase Consultoria</v>
          </cell>
          <cell r="F882">
            <v>1738.22</v>
          </cell>
          <cell r="G882">
            <v>0</v>
          </cell>
          <cell r="H882">
            <v>44.05</v>
          </cell>
          <cell r="I882">
            <v>-1782.27</v>
          </cell>
        </row>
        <row r="883">
          <cell r="A883" t="str">
            <v>2.1.1.07.085</v>
          </cell>
          <cell r="B883" t="str">
            <v>A</v>
          </cell>
          <cell r="C883">
            <v>2</v>
          </cell>
          <cell r="D883">
            <v>3934</v>
          </cell>
          <cell r="E883" t="str">
            <v>Caução Consórcio Tegram</v>
          </cell>
          <cell r="F883">
            <v>8438.75</v>
          </cell>
          <cell r="G883">
            <v>0</v>
          </cell>
          <cell r="H883">
            <v>178.24</v>
          </cell>
          <cell r="I883">
            <v>-8616.99</v>
          </cell>
        </row>
        <row r="884">
          <cell r="A884" t="str">
            <v>2.1.1.07.086</v>
          </cell>
          <cell r="B884" t="str">
            <v>A</v>
          </cell>
          <cell r="C884">
            <v>2</v>
          </cell>
          <cell r="D884">
            <v>3941</v>
          </cell>
          <cell r="E884" t="str">
            <v>Caução L F P Rodrigues</v>
          </cell>
          <cell r="F884">
            <v>2133.91</v>
          </cell>
          <cell r="G884">
            <v>2166.09</v>
          </cell>
          <cell r="H884">
            <v>32.18</v>
          </cell>
          <cell r="I884">
            <v>0</v>
          </cell>
        </row>
        <row r="885">
          <cell r="A885" t="str">
            <v>2.1.1.07.087</v>
          </cell>
          <cell r="B885" t="str">
            <v>A</v>
          </cell>
          <cell r="C885">
            <v>2</v>
          </cell>
          <cell r="D885">
            <v>4001</v>
          </cell>
          <cell r="E885" t="str">
            <v>Caução Transglobal Operações Portuárias</v>
          </cell>
          <cell r="F885">
            <v>2446.86</v>
          </cell>
          <cell r="G885">
            <v>0</v>
          </cell>
          <cell r="H885">
            <v>54.17</v>
          </cell>
          <cell r="I885">
            <v>-2501.0300000000002</v>
          </cell>
        </row>
        <row r="886">
          <cell r="A886" t="str">
            <v>2.1.1.07.088</v>
          </cell>
          <cell r="B886" t="str">
            <v>A</v>
          </cell>
          <cell r="C886">
            <v>2</v>
          </cell>
          <cell r="D886">
            <v>4009</v>
          </cell>
          <cell r="E886" t="str">
            <v>Caução PetroBahia S/A</v>
          </cell>
          <cell r="F886">
            <v>586.49</v>
          </cell>
          <cell r="G886">
            <v>594.55999999999995</v>
          </cell>
          <cell r="H886">
            <v>8.07</v>
          </cell>
          <cell r="I886">
            <v>0</v>
          </cell>
        </row>
        <row r="887">
          <cell r="A887" t="str">
            <v>2.1.1.07.089</v>
          </cell>
          <cell r="B887" t="str">
            <v>A</v>
          </cell>
          <cell r="C887">
            <v>2</v>
          </cell>
          <cell r="D887">
            <v>4087</v>
          </cell>
          <cell r="E887" t="str">
            <v>Caução AASS Marítima</v>
          </cell>
          <cell r="F887">
            <v>0</v>
          </cell>
          <cell r="G887">
            <v>0</v>
          </cell>
          <cell r="H887">
            <v>610.72</v>
          </cell>
          <cell r="I887">
            <v>-610.72</v>
          </cell>
        </row>
        <row r="888">
          <cell r="A888" t="str">
            <v>2.1.1.07.090</v>
          </cell>
          <cell r="B888" t="str">
            <v>A</v>
          </cell>
          <cell r="C888">
            <v>2</v>
          </cell>
          <cell r="D888">
            <v>4131</v>
          </cell>
          <cell r="E888" t="str">
            <v>Caução Green Domus Desenvolvimento</v>
          </cell>
          <cell r="F888">
            <v>0</v>
          </cell>
          <cell r="G888">
            <v>0</v>
          </cell>
          <cell r="H888">
            <v>2215.75</v>
          </cell>
          <cell r="I888">
            <v>-2215.75</v>
          </cell>
        </row>
        <row r="889">
          <cell r="A889" t="str">
            <v>2.1.1.07.091</v>
          </cell>
          <cell r="B889" t="str">
            <v>A</v>
          </cell>
          <cell r="C889">
            <v>2</v>
          </cell>
          <cell r="D889">
            <v>4173</v>
          </cell>
          <cell r="E889" t="str">
            <v>Caução FEESC</v>
          </cell>
          <cell r="F889">
            <v>0</v>
          </cell>
          <cell r="G889">
            <v>0</v>
          </cell>
          <cell r="H889">
            <v>91170.880000000005</v>
          </cell>
          <cell r="I889">
            <v>-91170.880000000005</v>
          </cell>
        </row>
        <row r="890">
          <cell r="A890" t="str">
            <v>2.1.1.08</v>
          </cell>
          <cell r="B890" t="str">
            <v>S</v>
          </cell>
          <cell r="C890">
            <v>2</v>
          </cell>
          <cell r="D890">
            <v>686</v>
          </cell>
          <cell r="E890" t="str">
            <v>Outros Créditos a Pagar</v>
          </cell>
          <cell r="F890">
            <v>52294441.579999998</v>
          </cell>
          <cell r="G890">
            <v>3038792.44</v>
          </cell>
          <cell r="H890">
            <v>28784888.82</v>
          </cell>
          <cell r="I890">
            <v>-78040537.959999993</v>
          </cell>
        </row>
        <row r="891">
          <cell r="A891" t="str">
            <v>2.1.1.08.001</v>
          </cell>
          <cell r="B891" t="str">
            <v>A</v>
          </cell>
          <cell r="C891">
            <v>2</v>
          </cell>
          <cell r="D891">
            <v>687</v>
          </cell>
          <cell r="E891" t="str">
            <v>Juros s/Cap Proprio a Pagar Gov Estado</v>
          </cell>
          <cell r="F891">
            <v>52150922.340000004</v>
          </cell>
          <cell r="G891">
            <v>0</v>
          </cell>
          <cell r="H891">
            <v>25640208.239999998</v>
          </cell>
          <cell r="I891">
            <v>-77791130.579999998</v>
          </cell>
        </row>
        <row r="892">
          <cell r="A892" t="str">
            <v>2.1.1.08.002</v>
          </cell>
          <cell r="B892" t="str">
            <v>A</v>
          </cell>
          <cell r="C892">
            <v>2</v>
          </cell>
          <cell r="D892">
            <v>688</v>
          </cell>
          <cell r="E892" t="str">
            <v>Valores a Devolver</v>
          </cell>
          <cell r="F892">
            <v>42777.94</v>
          </cell>
          <cell r="G892">
            <v>269213.87</v>
          </cell>
          <cell r="H892">
            <v>406084.83</v>
          </cell>
          <cell r="I892">
            <v>-179648.9</v>
          </cell>
        </row>
        <row r="893">
          <cell r="A893" t="str">
            <v>2.1.1.08.011</v>
          </cell>
          <cell r="B893" t="str">
            <v>A</v>
          </cell>
          <cell r="C893">
            <v>2</v>
          </cell>
          <cell r="D893">
            <v>697</v>
          </cell>
          <cell r="E893" t="str">
            <v>Rendimentos s/ Aplicações - SEP/001/2007</v>
          </cell>
          <cell r="F893">
            <v>73.5</v>
          </cell>
          <cell r="G893">
            <v>0</v>
          </cell>
          <cell r="H893">
            <v>0</v>
          </cell>
          <cell r="I893">
            <v>-73.5</v>
          </cell>
        </row>
        <row r="894">
          <cell r="A894" t="str">
            <v>2.1.1.08.013</v>
          </cell>
          <cell r="B894" t="str">
            <v>A</v>
          </cell>
          <cell r="C894">
            <v>2</v>
          </cell>
          <cell r="D894">
            <v>1463</v>
          </cell>
          <cell r="E894" t="str">
            <v>Depósito de Terceiros - SEP/012/2011</v>
          </cell>
          <cell r="F894">
            <v>28.5</v>
          </cell>
          <cell r="G894">
            <v>0</v>
          </cell>
          <cell r="H894">
            <v>0</v>
          </cell>
          <cell r="I894">
            <v>-28.5</v>
          </cell>
        </row>
        <row r="895">
          <cell r="A895" t="str">
            <v>2.1.1.08.015</v>
          </cell>
          <cell r="B895" t="str">
            <v>A</v>
          </cell>
          <cell r="C895">
            <v>2</v>
          </cell>
          <cell r="D895">
            <v>1693</v>
          </cell>
          <cell r="E895" t="str">
            <v>Adiantamento de Clientes</v>
          </cell>
          <cell r="F895">
            <v>1056.97</v>
          </cell>
          <cell r="G895">
            <v>1715455.23</v>
          </cell>
          <cell r="H895">
            <v>1715406.91</v>
          </cell>
          <cell r="I895">
            <v>-1008.65</v>
          </cell>
        </row>
        <row r="896">
          <cell r="A896" t="str">
            <v>2.1.1.08.019</v>
          </cell>
          <cell r="B896" t="str">
            <v>A</v>
          </cell>
          <cell r="C896">
            <v>2</v>
          </cell>
          <cell r="D896">
            <v>2796</v>
          </cell>
          <cell r="E896" t="str">
            <v>Ressarcimento Cessão com Ônus TJ</v>
          </cell>
          <cell r="F896">
            <v>12174.83</v>
          </cell>
          <cell r="G896">
            <v>92949.95</v>
          </cell>
          <cell r="H896">
            <v>112134.55</v>
          </cell>
          <cell r="I896">
            <v>-31359.43</v>
          </cell>
        </row>
        <row r="897">
          <cell r="A897" t="str">
            <v>2.1.1.08.020</v>
          </cell>
          <cell r="B897" t="str">
            <v>A</v>
          </cell>
          <cell r="C897">
            <v>2</v>
          </cell>
          <cell r="D897">
            <v>2797</v>
          </cell>
          <cell r="E897" t="str">
            <v>Ressarcimento Cessão com Ônus  UFMA</v>
          </cell>
          <cell r="F897">
            <v>37407.5</v>
          </cell>
          <cell r="G897">
            <v>187269.05</v>
          </cell>
          <cell r="H897">
            <v>187149.95</v>
          </cell>
          <cell r="I897">
            <v>-37288.400000000001</v>
          </cell>
        </row>
        <row r="898">
          <cell r="A898" t="str">
            <v>2.1.1.08.022</v>
          </cell>
          <cell r="B898" t="str">
            <v>A</v>
          </cell>
          <cell r="C898">
            <v>2</v>
          </cell>
          <cell r="D898">
            <v>3959</v>
          </cell>
          <cell r="E898" t="str">
            <v>Bloqueio Judicial Engebras</v>
          </cell>
          <cell r="F898">
            <v>50000</v>
          </cell>
          <cell r="G898">
            <v>773904.34</v>
          </cell>
          <cell r="H898">
            <v>723904.34</v>
          </cell>
          <cell r="I898">
            <v>0</v>
          </cell>
        </row>
        <row r="899">
          <cell r="A899" t="str">
            <v>2.1.1.09</v>
          </cell>
          <cell r="B899" t="str">
            <v>S</v>
          </cell>
          <cell r="C899">
            <v>2</v>
          </cell>
          <cell r="D899">
            <v>699</v>
          </cell>
          <cell r="E899" t="str">
            <v>Valores Consignados a Recolher</v>
          </cell>
          <cell r="F899">
            <v>1884215.5</v>
          </cell>
          <cell r="G899">
            <v>19223761.079999998</v>
          </cell>
          <cell r="H899">
            <v>18830901.16</v>
          </cell>
          <cell r="I899">
            <v>-1491355.58</v>
          </cell>
        </row>
        <row r="900">
          <cell r="A900" t="str">
            <v>2.1.1.09.003</v>
          </cell>
          <cell r="B900" t="str">
            <v>A</v>
          </cell>
          <cell r="C900">
            <v>2</v>
          </cell>
          <cell r="D900">
            <v>702</v>
          </cell>
          <cell r="E900" t="str">
            <v>IRRF s/ salário 0561</v>
          </cell>
          <cell r="F900">
            <v>966139.46</v>
          </cell>
          <cell r="G900">
            <v>8065234.5300000003</v>
          </cell>
          <cell r="H900">
            <v>7607734.3200000003</v>
          </cell>
          <cell r="I900">
            <v>-508639.25</v>
          </cell>
        </row>
        <row r="901">
          <cell r="A901" t="str">
            <v>2.1.1.09.004</v>
          </cell>
          <cell r="B901" t="str">
            <v>A</v>
          </cell>
          <cell r="C901">
            <v>2</v>
          </cell>
          <cell r="D901">
            <v>703</v>
          </cell>
          <cell r="E901" t="str">
            <v>IRRF Pessoa Jurídica 1708</v>
          </cell>
          <cell r="F901">
            <v>25100.33</v>
          </cell>
          <cell r="G901">
            <v>393257.94</v>
          </cell>
          <cell r="H901">
            <v>390857.14</v>
          </cell>
          <cell r="I901">
            <v>-22699.53</v>
          </cell>
        </row>
        <row r="902">
          <cell r="A902" t="str">
            <v>2.1.1.09.005</v>
          </cell>
          <cell r="B902" t="str">
            <v>A</v>
          </cell>
          <cell r="C902">
            <v>2</v>
          </cell>
          <cell r="D902">
            <v>704</v>
          </cell>
          <cell r="E902" t="str">
            <v>PIS/Cofins/Csll - 5952</v>
          </cell>
          <cell r="F902">
            <v>155477.49</v>
          </cell>
          <cell r="G902">
            <v>1685143.4</v>
          </cell>
          <cell r="H902">
            <v>1679358.45</v>
          </cell>
          <cell r="I902">
            <v>-149692.54</v>
          </cell>
        </row>
        <row r="903">
          <cell r="A903" t="str">
            <v>2.1.1.09.006</v>
          </cell>
          <cell r="B903" t="str">
            <v>A</v>
          </cell>
          <cell r="C903">
            <v>2</v>
          </cell>
          <cell r="D903">
            <v>705</v>
          </cell>
          <cell r="E903" t="str">
            <v>INSS Retido de terceiros PJ</v>
          </cell>
          <cell r="F903">
            <v>323761.09000000003</v>
          </cell>
          <cell r="G903">
            <v>3734629.44</v>
          </cell>
          <cell r="H903">
            <v>3742721.49</v>
          </cell>
          <cell r="I903">
            <v>-331853.14</v>
          </cell>
        </row>
        <row r="904">
          <cell r="A904" t="str">
            <v>2.1.1.09.007</v>
          </cell>
          <cell r="B904" t="str">
            <v>A</v>
          </cell>
          <cell r="C904">
            <v>2</v>
          </cell>
          <cell r="D904">
            <v>706</v>
          </cell>
          <cell r="E904" t="str">
            <v>ISS Retido  Pessoa Jurídica</v>
          </cell>
          <cell r="F904">
            <v>218424.73</v>
          </cell>
          <cell r="G904">
            <v>2147285.14</v>
          </cell>
          <cell r="H904">
            <v>2189332.7599999998</v>
          </cell>
          <cell r="I904">
            <v>-260472.35</v>
          </cell>
        </row>
        <row r="905">
          <cell r="A905" t="str">
            <v>2.1.1.09.008</v>
          </cell>
          <cell r="B905" t="str">
            <v>A</v>
          </cell>
          <cell r="C905">
            <v>2</v>
          </cell>
          <cell r="D905">
            <v>707</v>
          </cell>
          <cell r="E905" t="str">
            <v>Pensão Alimentícia a pagar</v>
          </cell>
          <cell r="F905">
            <v>0</v>
          </cell>
          <cell r="G905">
            <v>78101.06</v>
          </cell>
          <cell r="H905">
            <v>78101.06</v>
          </cell>
          <cell r="I905">
            <v>0</v>
          </cell>
        </row>
        <row r="906">
          <cell r="A906" t="str">
            <v>2.1.1.09.009</v>
          </cell>
          <cell r="B906" t="str">
            <v>A</v>
          </cell>
          <cell r="C906">
            <v>2</v>
          </cell>
          <cell r="D906">
            <v>708</v>
          </cell>
          <cell r="E906" t="str">
            <v>ISS Retido Pessoa Física</v>
          </cell>
          <cell r="F906">
            <v>3662.97</v>
          </cell>
          <cell r="G906">
            <v>5822.41</v>
          </cell>
          <cell r="H906">
            <v>5537.85</v>
          </cell>
          <cell r="I906">
            <v>-3378.41</v>
          </cell>
        </row>
        <row r="907">
          <cell r="A907" t="str">
            <v>2.1.1.09.010</v>
          </cell>
          <cell r="B907" t="str">
            <v>A</v>
          </cell>
          <cell r="C907">
            <v>2</v>
          </cell>
          <cell r="D907">
            <v>709</v>
          </cell>
          <cell r="E907" t="str">
            <v>INSS retido na fonte s/ salário</v>
          </cell>
          <cell r="F907">
            <v>137492.54</v>
          </cell>
          <cell r="G907">
            <v>1789684.08</v>
          </cell>
          <cell r="H907">
            <v>1805826.98</v>
          </cell>
          <cell r="I907">
            <v>-153635.44</v>
          </cell>
        </row>
        <row r="908">
          <cell r="A908" t="str">
            <v>2.1.1.09.011</v>
          </cell>
          <cell r="B908" t="str">
            <v>A</v>
          </cell>
          <cell r="C908">
            <v>2</v>
          </cell>
          <cell r="D908">
            <v>710</v>
          </cell>
          <cell r="E908" t="str">
            <v>IRRF Pessoa Física 0588</v>
          </cell>
          <cell r="F908">
            <v>5192.87</v>
          </cell>
          <cell r="G908">
            <v>112201.79</v>
          </cell>
          <cell r="H908">
            <v>112757.58</v>
          </cell>
          <cell r="I908">
            <v>-5748.66</v>
          </cell>
        </row>
        <row r="909">
          <cell r="A909" t="str">
            <v>2.1.1.09.012</v>
          </cell>
          <cell r="B909" t="str">
            <v>A</v>
          </cell>
          <cell r="C909">
            <v>2</v>
          </cell>
          <cell r="D909">
            <v>711</v>
          </cell>
          <cell r="E909" t="str">
            <v>Mensalidade Sindicato a Recolher</v>
          </cell>
          <cell r="F909">
            <v>0</v>
          </cell>
          <cell r="G909">
            <v>29911.439999999999</v>
          </cell>
          <cell r="H909">
            <v>32766.25</v>
          </cell>
          <cell r="I909">
            <v>-2854.81</v>
          </cell>
        </row>
        <row r="910">
          <cell r="A910" t="str">
            <v>2.1.1.09.013</v>
          </cell>
          <cell r="B910" t="str">
            <v>A</v>
          </cell>
          <cell r="C910">
            <v>2</v>
          </cell>
          <cell r="D910">
            <v>712</v>
          </cell>
          <cell r="E910" t="str">
            <v>Associação Portus a Recolher</v>
          </cell>
          <cell r="F910">
            <v>0.5</v>
          </cell>
          <cell r="G910">
            <v>66.5</v>
          </cell>
          <cell r="H910">
            <v>72</v>
          </cell>
          <cell r="I910">
            <v>-6</v>
          </cell>
        </row>
        <row r="911">
          <cell r="A911" t="str">
            <v>2.1.1.09.018</v>
          </cell>
          <cell r="B911" t="str">
            <v>A</v>
          </cell>
          <cell r="C911">
            <v>2</v>
          </cell>
          <cell r="D911">
            <v>717</v>
          </cell>
          <cell r="E911" t="str">
            <v>Contribuição Portus Jóia</v>
          </cell>
          <cell r="F911">
            <v>0</v>
          </cell>
          <cell r="G911">
            <v>121.81</v>
          </cell>
          <cell r="H911">
            <v>121.81</v>
          </cell>
          <cell r="I911">
            <v>0</v>
          </cell>
        </row>
        <row r="912">
          <cell r="A912" t="str">
            <v>2.1.1.09.019</v>
          </cell>
          <cell r="B912" t="str">
            <v>A</v>
          </cell>
          <cell r="C912">
            <v>2</v>
          </cell>
          <cell r="D912">
            <v>718</v>
          </cell>
          <cell r="E912" t="str">
            <v>Contribuição Portus s/ Salário</v>
          </cell>
          <cell r="F912">
            <v>0</v>
          </cell>
          <cell r="G912">
            <v>124971.71</v>
          </cell>
          <cell r="H912">
            <v>124971.71</v>
          </cell>
          <cell r="I912">
            <v>0</v>
          </cell>
        </row>
        <row r="913">
          <cell r="A913" t="str">
            <v>2.1.1.09.020</v>
          </cell>
          <cell r="B913" t="str">
            <v>A</v>
          </cell>
          <cell r="C913">
            <v>2</v>
          </cell>
          <cell r="D913">
            <v>719</v>
          </cell>
          <cell r="E913" t="str">
            <v>Emprestimos Consignado Banco Brasil</v>
          </cell>
          <cell r="F913">
            <v>0</v>
          </cell>
          <cell r="G913">
            <v>364094.35</v>
          </cell>
          <cell r="H913">
            <v>364094.35</v>
          </cell>
          <cell r="I913">
            <v>0</v>
          </cell>
        </row>
        <row r="914">
          <cell r="A914" t="str">
            <v>2.1.1.09.021</v>
          </cell>
          <cell r="B914" t="str">
            <v>A</v>
          </cell>
          <cell r="C914">
            <v>2</v>
          </cell>
          <cell r="D914">
            <v>1256</v>
          </cell>
          <cell r="E914" t="str">
            <v>INSS Retido de Terceiros PF</v>
          </cell>
          <cell r="F914">
            <v>5493.83</v>
          </cell>
          <cell r="G914">
            <v>66990.5</v>
          </cell>
          <cell r="H914">
            <v>67380.11</v>
          </cell>
          <cell r="I914">
            <v>-5883.44</v>
          </cell>
        </row>
        <row r="915">
          <cell r="A915" t="str">
            <v>2.1.1.09.023</v>
          </cell>
          <cell r="B915" t="str">
            <v>A</v>
          </cell>
          <cell r="C915">
            <v>2</v>
          </cell>
          <cell r="D915">
            <v>1465</v>
          </cell>
          <cell r="E915" t="str">
            <v>COFINS RF</v>
          </cell>
          <cell r="F915">
            <v>0</v>
          </cell>
          <cell r="G915">
            <v>225</v>
          </cell>
          <cell r="H915">
            <v>225</v>
          </cell>
          <cell r="I915">
            <v>0</v>
          </cell>
        </row>
        <row r="916">
          <cell r="A916" t="str">
            <v>2.1.1.09.025</v>
          </cell>
          <cell r="B916" t="str">
            <v>A</v>
          </cell>
          <cell r="C916">
            <v>2</v>
          </cell>
          <cell r="D916">
            <v>2047</v>
          </cell>
          <cell r="E916" t="str">
            <v>Empréstimo Consignado CEF</v>
          </cell>
          <cell r="F916">
            <v>29014.23</v>
          </cell>
          <cell r="G916">
            <v>272456.65999999997</v>
          </cell>
          <cell r="H916">
            <v>279645.63</v>
          </cell>
          <cell r="I916">
            <v>-36203.199999999997</v>
          </cell>
        </row>
        <row r="917">
          <cell r="A917" t="str">
            <v>2.1.1.09.026</v>
          </cell>
          <cell r="B917" t="str">
            <v>A</v>
          </cell>
          <cell r="C917">
            <v>2</v>
          </cell>
          <cell r="D917">
            <v>2296</v>
          </cell>
          <cell r="E917" t="str">
            <v>Outras Indenizações de Terceiros a Rec.</v>
          </cell>
          <cell r="F917">
            <v>0</v>
          </cell>
          <cell r="G917">
            <v>94879.32</v>
          </cell>
          <cell r="H917">
            <v>94879.32</v>
          </cell>
          <cell r="I917">
            <v>0</v>
          </cell>
        </row>
        <row r="918">
          <cell r="A918" t="str">
            <v>2.1.1.09.027</v>
          </cell>
          <cell r="B918" t="str">
            <v>A</v>
          </cell>
          <cell r="C918">
            <v>2</v>
          </cell>
          <cell r="D918">
            <v>2430</v>
          </cell>
          <cell r="E918" t="str">
            <v>INSS s/ Férias Próximo mês</v>
          </cell>
          <cell r="F918">
            <v>0</v>
          </cell>
          <cell r="G918">
            <v>10721.05</v>
          </cell>
          <cell r="H918">
            <v>12249.19</v>
          </cell>
          <cell r="I918">
            <v>-1528.14</v>
          </cell>
        </row>
        <row r="919">
          <cell r="A919" t="str">
            <v>2.1.1.09.028</v>
          </cell>
          <cell r="B919" t="str">
            <v>A</v>
          </cell>
          <cell r="C919">
            <v>2</v>
          </cell>
          <cell r="D919">
            <v>2500</v>
          </cell>
          <cell r="E919" t="str">
            <v>ISS Retido PJ - Alcântara</v>
          </cell>
          <cell r="F919">
            <v>14455.46</v>
          </cell>
          <cell r="G919">
            <v>96356.18</v>
          </cell>
          <cell r="H919">
            <v>90293.84</v>
          </cell>
          <cell r="I919">
            <v>-8393.1200000000008</v>
          </cell>
        </row>
        <row r="920">
          <cell r="A920" t="str">
            <v>2.1.1.09.033</v>
          </cell>
          <cell r="B920" t="str">
            <v>A</v>
          </cell>
          <cell r="C920">
            <v>2</v>
          </cell>
          <cell r="D920">
            <v>4141</v>
          </cell>
          <cell r="E920" t="str">
            <v>INSS retido na fonte s/ 13º Sal</v>
          </cell>
          <cell r="F920">
            <v>0</v>
          </cell>
          <cell r="G920">
            <v>151606.76999999999</v>
          </cell>
          <cell r="H920">
            <v>151974.32</v>
          </cell>
          <cell r="I920">
            <v>-367.55</v>
          </cell>
        </row>
        <row r="921">
          <cell r="A921" t="str">
            <v>2.1.1.10</v>
          </cell>
          <cell r="B921" t="str">
            <v>S</v>
          </cell>
          <cell r="C921">
            <v>2</v>
          </cell>
          <cell r="D921">
            <v>720</v>
          </cell>
          <cell r="E921" t="str">
            <v>Valores Provisionados</v>
          </cell>
          <cell r="F921">
            <v>15031170.01</v>
          </cell>
          <cell r="G921">
            <v>19326673.239999998</v>
          </cell>
          <cell r="H921">
            <v>18550287.859999999</v>
          </cell>
          <cell r="I921">
            <v>-14254784.630000001</v>
          </cell>
        </row>
        <row r="922">
          <cell r="A922" t="str">
            <v>2.1.1.10.001</v>
          </cell>
          <cell r="B922" t="str">
            <v>A</v>
          </cell>
          <cell r="C922">
            <v>2</v>
          </cell>
          <cell r="D922">
            <v>721</v>
          </cell>
          <cell r="E922" t="str">
            <v>Provisão de Férias</v>
          </cell>
          <cell r="F922">
            <v>3743989.6</v>
          </cell>
          <cell r="G922">
            <v>3705089.54</v>
          </cell>
          <cell r="H922">
            <v>3922484.75</v>
          </cell>
          <cell r="I922">
            <v>-3961384.81</v>
          </cell>
        </row>
        <row r="923">
          <cell r="A923" t="str">
            <v>2.1.1.10.003</v>
          </cell>
          <cell r="B923" t="str">
            <v>A</v>
          </cell>
          <cell r="C923">
            <v>2</v>
          </cell>
          <cell r="D923">
            <v>723</v>
          </cell>
          <cell r="E923" t="str">
            <v>Provisão de 13º Salário</v>
          </cell>
          <cell r="F923">
            <v>0</v>
          </cell>
          <cell r="G923">
            <v>3347634.8</v>
          </cell>
          <cell r="H923">
            <v>3347634.8</v>
          </cell>
          <cell r="I923">
            <v>0</v>
          </cell>
        </row>
        <row r="924">
          <cell r="A924" t="str">
            <v>2.1.1.10.005</v>
          </cell>
          <cell r="B924" t="str">
            <v>A</v>
          </cell>
          <cell r="C924">
            <v>2</v>
          </cell>
          <cell r="D924">
            <v>725</v>
          </cell>
          <cell r="E924" t="str">
            <v>Provisão de PPR</v>
          </cell>
          <cell r="F924">
            <v>7194719.4299999997</v>
          </cell>
          <cell r="G924">
            <v>8055009.5099999998</v>
          </cell>
          <cell r="H924">
            <v>6927857.3700000001</v>
          </cell>
          <cell r="I924">
            <v>-6067567.29</v>
          </cell>
        </row>
        <row r="925">
          <cell r="A925" t="str">
            <v>2.1.1.10.006</v>
          </cell>
          <cell r="B925" t="str">
            <v>A</v>
          </cell>
          <cell r="C925">
            <v>2</v>
          </cell>
          <cell r="D925">
            <v>1596</v>
          </cell>
          <cell r="E925" t="str">
            <v>Outras Provisões</v>
          </cell>
          <cell r="F925">
            <v>2829260.78</v>
          </cell>
          <cell r="G925">
            <v>2043412.89</v>
          </cell>
          <cell r="H925">
            <v>2110998.14</v>
          </cell>
          <cell r="I925">
            <v>-2896846.03</v>
          </cell>
        </row>
        <row r="926">
          <cell r="A926" t="str">
            <v>2.1.1.10.008</v>
          </cell>
          <cell r="B926" t="str">
            <v>A</v>
          </cell>
          <cell r="C926">
            <v>2</v>
          </cell>
          <cell r="D926">
            <v>2703</v>
          </cell>
          <cell r="E926" t="str">
            <v>Encargos s/ Prov. de Férias - INSS</v>
          </cell>
          <cell r="F926">
            <v>957919.74</v>
          </cell>
          <cell r="G926">
            <v>956868.8</v>
          </cell>
          <cell r="H926">
            <v>1009000.32</v>
          </cell>
          <cell r="I926">
            <v>-1010051.26</v>
          </cell>
        </row>
        <row r="927">
          <cell r="A927" t="str">
            <v>2.1.1.10.009</v>
          </cell>
          <cell r="B927" t="str">
            <v>A</v>
          </cell>
          <cell r="C927">
            <v>2</v>
          </cell>
          <cell r="D927">
            <v>2704</v>
          </cell>
          <cell r="E927" t="str">
            <v>Encargos s/ Prov. de Férias - FGTS</v>
          </cell>
          <cell r="F927">
            <v>292494.57</v>
          </cell>
          <cell r="G927">
            <v>292027.78000000003</v>
          </cell>
          <cell r="H927">
            <v>307858.39</v>
          </cell>
          <cell r="I927">
            <v>-308325.18</v>
          </cell>
        </row>
        <row r="928">
          <cell r="A928" t="str">
            <v>2.1.1.10.010</v>
          </cell>
          <cell r="B928" t="str">
            <v>A</v>
          </cell>
          <cell r="C928">
            <v>2</v>
          </cell>
          <cell r="D928">
            <v>2705</v>
          </cell>
          <cell r="E928" t="str">
            <v>Encargos s/ Prov. de Férias - Portus</v>
          </cell>
          <cell r="F928">
            <v>11711.28</v>
          </cell>
          <cell r="G928">
            <v>18147.439999999999</v>
          </cell>
          <cell r="H928">
            <v>17046.22</v>
          </cell>
          <cell r="I928">
            <v>-10610.06</v>
          </cell>
        </row>
        <row r="929">
          <cell r="A929" t="str">
            <v>2.1.1.10.011</v>
          </cell>
          <cell r="B929" t="str">
            <v>A</v>
          </cell>
          <cell r="C929">
            <v>2</v>
          </cell>
          <cell r="D929">
            <v>2706</v>
          </cell>
          <cell r="E929" t="str">
            <v>Encargos s/ Prov. de 13º Sal - INSS</v>
          </cell>
          <cell r="F929">
            <v>1074.6099999999999</v>
          </cell>
          <cell r="G929">
            <v>678113.77</v>
          </cell>
          <cell r="H929">
            <v>677039.16</v>
          </cell>
          <cell r="I929">
            <v>0</v>
          </cell>
        </row>
        <row r="930">
          <cell r="A930" t="str">
            <v>2.1.1.10.012</v>
          </cell>
          <cell r="B930" t="str">
            <v>A</v>
          </cell>
          <cell r="C930">
            <v>2</v>
          </cell>
          <cell r="D930">
            <v>2707</v>
          </cell>
          <cell r="E930" t="str">
            <v>Encargos s/ Prov. de 13º Sal - FGTS</v>
          </cell>
          <cell r="F930">
            <v>0</v>
          </cell>
          <cell r="G930">
            <v>219633.54</v>
          </cell>
          <cell r="H930">
            <v>219633.54</v>
          </cell>
          <cell r="I930">
            <v>0</v>
          </cell>
        </row>
        <row r="931">
          <cell r="A931" t="str">
            <v>2.1.1.10.013</v>
          </cell>
          <cell r="B931" t="str">
            <v>A</v>
          </cell>
          <cell r="C931">
            <v>2</v>
          </cell>
          <cell r="D931">
            <v>2708</v>
          </cell>
          <cell r="E931" t="str">
            <v>Encargos s/ Prov. de 13º Sal - Portus</v>
          </cell>
          <cell r="F931">
            <v>0</v>
          </cell>
          <cell r="G931">
            <v>10735.17</v>
          </cell>
          <cell r="H931">
            <v>10735.17</v>
          </cell>
          <cell r="I931">
            <v>0</v>
          </cell>
        </row>
        <row r="932">
          <cell r="A932" t="str">
            <v>2.1.1.11</v>
          </cell>
          <cell r="B932" t="str">
            <v>S</v>
          </cell>
          <cell r="C932">
            <v>2</v>
          </cell>
          <cell r="D932">
            <v>1598</v>
          </cell>
          <cell r="E932" t="str">
            <v>Provisões p/ Contingências</v>
          </cell>
          <cell r="F932">
            <v>1401787.89</v>
          </cell>
          <cell r="G932">
            <v>789294.54</v>
          </cell>
          <cell r="H932">
            <v>122553.49</v>
          </cell>
          <cell r="I932">
            <v>-735046.84</v>
          </cell>
        </row>
        <row r="933">
          <cell r="A933" t="str">
            <v>2.1.1.11.001</v>
          </cell>
          <cell r="B933" t="str">
            <v>A</v>
          </cell>
          <cell r="C933">
            <v>2</v>
          </cell>
          <cell r="D933">
            <v>1600</v>
          </cell>
          <cell r="E933" t="str">
            <v>Provisão p/ Contingências Trabalhistas</v>
          </cell>
          <cell r="F933">
            <v>1206003.96</v>
          </cell>
          <cell r="G933">
            <v>786025.25</v>
          </cell>
          <cell r="H933">
            <v>60000</v>
          </cell>
          <cell r="I933">
            <v>-479978.71</v>
          </cell>
        </row>
        <row r="934">
          <cell r="A934" t="str">
            <v>2.1.1.11.002</v>
          </cell>
          <cell r="B934" t="str">
            <v>A</v>
          </cell>
          <cell r="C934">
            <v>2</v>
          </cell>
          <cell r="D934">
            <v>1602</v>
          </cell>
          <cell r="E934" t="str">
            <v>Provisão p/ Contingências Cíveis</v>
          </cell>
          <cell r="F934">
            <v>195783.93</v>
          </cell>
          <cell r="G934">
            <v>3269.29</v>
          </cell>
          <cell r="H934">
            <v>62553.49</v>
          </cell>
          <cell r="I934">
            <v>-255068.13</v>
          </cell>
        </row>
        <row r="935">
          <cell r="A935" t="str">
            <v>2.1.1.12</v>
          </cell>
          <cell r="B935" t="str">
            <v>S</v>
          </cell>
          <cell r="C935">
            <v>2</v>
          </cell>
          <cell r="D935">
            <v>1615</v>
          </cell>
          <cell r="E935" t="str">
            <v>Receita Diferida Curto Prazo</v>
          </cell>
          <cell r="F935">
            <v>6080967.2599999998</v>
          </cell>
          <cell r="G935">
            <v>6080967.2400000002</v>
          </cell>
          <cell r="H935">
            <v>6080967.2400000002</v>
          </cell>
          <cell r="I935">
            <v>-6080967.2599999998</v>
          </cell>
        </row>
        <row r="936">
          <cell r="A936" t="str">
            <v>2.1.1.12.001</v>
          </cell>
          <cell r="B936" t="str">
            <v>A</v>
          </cell>
          <cell r="C936">
            <v>2</v>
          </cell>
          <cell r="D936">
            <v>1616</v>
          </cell>
          <cell r="E936" t="str">
            <v>Rec. Dif. Projeto TEGRAM - CP</v>
          </cell>
          <cell r="F936">
            <v>6080967.2599999998</v>
          </cell>
          <cell r="G936">
            <v>6080967.2400000002</v>
          </cell>
          <cell r="H936">
            <v>6080967.2400000002</v>
          </cell>
          <cell r="I936">
            <v>-6080967.2599999998</v>
          </cell>
        </row>
        <row r="937">
          <cell r="A937" t="str">
            <v>2.1.1.13</v>
          </cell>
          <cell r="B937" t="str">
            <v>S</v>
          </cell>
          <cell r="C937">
            <v>2</v>
          </cell>
          <cell r="D937">
            <v>2561</v>
          </cell>
          <cell r="E937" t="str">
            <v>Retenções Contratuais</v>
          </cell>
          <cell r="F937">
            <v>0</v>
          </cell>
          <cell r="G937">
            <v>308635.88</v>
          </cell>
          <cell r="H937">
            <v>308635.88</v>
          </cell>
          <cell r="I937">
            <v>0</v>
          </cell>
        </row>
        <row r="938">
          <cell r="A938" t="str">
            <v>2.1.1.13.001</v>
          </cell>
          <cell r="B938" t="str">
            <v>A</v>
          </cell>
          <cell r="C938">
            <v>2</v>
          </cell>
          <cell r="D938">
            <v>2562</v>
          </cell>
          <cell r="E938" t="str">
            <v>Intern. Marítima - Contrato nº 049/2015</v>
          </cell>
          <cell r="F938">
            <v>0</v>
          </cell>
          <cell r="G938">
            <v>82052.44</v>
          </cell>
          <cell r="H938">
            <v>82052.44</v>
          </cell>
          <cell r="I938">
            <v>0</v>
          </cell>
        </row>
        <row r="939">
          <cell r="A939" t="str">
            <v>2.1.1.13.002</v>
          </cell>
          <cell r="B939" t="str">
            <v>A</v>
          </cell>
          <cell r="C939">
            <v>2</v>
          </cell>
          <cell r="D939">
            <v>2563</v>
          </cell>
          <cell r="E939" t="str">
            <v>Maxtec - Contrato nº 028/2016</v>
          </cell>
          <cell r="F939">
            <v>0</v>
          </cell>
          <cell r="G939">
            <v>110969.04</v>
          </cell>
          <cell r="H939">
            <v>110969.04</v>
          </cell>
          <cell r="I939">
            <v>0</v>
          </cell>
        </row>
        <row r="940">
          <cell r="A940" t="str">
            <v>2.1.1.13.003</v>
          </cell>
          <cell r="B940" t="str">
            <v>A</v>
          </cell>
          <cell r="C940">
            <v>2</v>
          </cell>
          <cell r="D940">
            <v>2976</v>
          </cell>
          <cell r="E940" t="str">
            <v>Nórcia Vigilância - Contrato nº 050/2018</v>
          </cell>
          <cell r="F940">
            <v>0</v>
          </cell>
          <cell r="G940">
            <v>115614.39999999999</v>
          </cell>
          <cell r="H940">
            <v>115614.39999999999</v>
          </cell>
          <cell r="I940">
            <v>0</v>
          </cell>
        </row>
        <row r="941">
          <cell r="A941" t="str">
            <v>2.2</v>
          </cell>
          <cell r="B941" t="str">
            <v>S</v>
          </cell>
          <cell r="C941">
            <v>2</v>
          </cell>
          <cell r="D941">
            <v>726</v>
          </cell>
          <cell r="E941" t="str">
            <v>Passivo Não Circulante</v>
          </cell>
          <cell r="F941">
            <v>435325607.73000002</v>
          </cell>
          <cell r="G941">
            <v>17750705.969999999</v>
          </cell>
          <cell r="H941">
            <v>0</v>
          </cell>
          <cell r="I941">
            <v>-417574901.75999999</v>
          </cell>
        </row>
        <row r="942">
          <cell r="A942" t="str">
            <v>2.2.1</v>
          </cell>
          <cell r="B942" t="str">
            <v>S</v>
          </cell>
          <cell r="C942">
            <v>2</v>
          </cell>
          <cell r="D942">
            <v>727</v>
          </cell>
          <cell r="E942" t="str">
            <v>Exigível a Longo Prazo</v>
          </cell>
          <cell r="F942">
            <v>435325607.73000002</v>
          </cell>
          <cell r="G942">
            <v>17750705.969999999</v>
          </cell>
          <cell r="H942">
            <v>0</v>
          </cell>
          <cell r="I942">
            <v>-417574901.75999999</v>
          </cell>
        </row>
        <row r="943">
          <cell r="A943" t="str">
            <v>2.2.1.01</v>
          </cell>
          <cell r="B943" t="str">
            <v>S</v>
          </cell>
          <cell r="C943">
            <v>2</v>
          </cell>
          <cell r="D943">
            <v>728</v>
          </cell>
          <cell r="E943" t="str">
            <v>Convênios à Comprovar</v>
          </cell>
          <cell r="F943">
            <v>337522098.63</v>
          </cell>
          <cell r="G943">
            <v>11669738.73</v>
          </cell>
          <cell r="H943">
            <v>0</v>
          </cell>
          <cell r="I943">
            <v>-325852359.89999998</v>
          </cell>
        </row>
        <row r="944">
          <cell r="A944" t="str">
            <v>2.2.1.01.001</v>
          </cell>
          <cell r="B944" t="str">
            <v>A</v>
          </cell>
          <cell r="C944">
            <v>2</v>
          </cell>
          <cell r="D944">
            <v>729</v>
          </cell>
          <cell r="E944" t="str">
            <v>Convênio DNIT/AQ/173/2003/00 - P</v>
          </cell>
          <cell r="F944">
            <v>249476350</v>
          </cell>
          <cell r="G944">
            <v>11669738.73</v>
          </cell>
          <cell r="H944">
            <v>0</v>
          </cell>
          <cell r="I944">
            <v>-237806611.27000001</v>
          </cell>
        </row>
        <row r="945">
          <cell r="A945" t="str">
            <v>2.2.1.01.002</v>
          </cell>
          <cell r="B945" t="str">
            <v>A</v>
          </cell>
          <cell r="C945">
            <v>2</v>
          </cell>
          <cell r="D945">
            <v>730</v>
          </cell>
          <cell r="E945" t="str">
            <v>Convênio DNIT AQ 00.01.0226/2004 - P</v>
          </cell>
          <cell r="F945">
            <v>571251.17000000004</v>
          </cell>
          <cell r="G945">
            <v>0</v>
          </cell>
          <cell r="H945">
            <v>0</v>
          </cell>
          <cell r="I945">
            <v>-571251.17000000004</v>
          </cell>
        </row>
        <row r="946">
          <cell r="A946" t="str">
            <v>2.2.1.01.003</v>
          </cell>
          <cell r="B946" t="str">
            <v>A</v>
          </cell>
          <cell r="C946">
            <v>2</v>
          </cell>
          <cell r="D946">
            <v>731</v>
          </cell>
          <cell r="E946" t="str">
            <v>Convênio SEP/001/2007 - P</v>
          </cell>
          <cell r="F946">
            <v>16207119.6</v>
          </cell>
          <cell r="G946">
            <v>0</v>
          </cell>
          <cell r="H946">
            <v>0</v>
          </cell>
          <cell r="I946">
            <v>-16207119.6</v>
          </cell>
        </row>
        <row r="947">
          <cell r="A947" t="str">
            <v>2.2.1.01.004</v>
          </cell>
          <cell r="B947" t="str">
            <v>A</v>
          </cell>
          <cell r="C947">
            <v>2</v>
          </cell>
          <cell r="D947">
            <v>1470</v>
          </cell>
          <cell r="E947" t="str">
            <v>Termo de Compromisso SEP/012/2011 - P</v>
          </cell>
          <cell r="F947">
            <v>40992348.109999999</v>
          </cell>
          <cell r="G947">
            <v>0</v>
          </cell>
          <cell r="H947">
            <v>0</v>
          </cell>
          <cell r="I947">
            <v>-40992348.109999999</v>
          </cell>
        </row>
        <row r="948">
          <cell r="A948" t="str">
            <v>2.2.1.01.005</v>
          </cell>
          <cell r="B948" t="str">
            <v>A</v>
          </cell>
          <cell r="C948">
            <v>2</v>
          </cell>
          <cell r="D948">
            <v>1964</v>
          </cell>
          <cell r="E948" t="str">
            <v>Termo de Compromisso SEP/04/2014 - P</v>
          </cell>
          <cell r="F948">
            <v>30275029.75</v>
          </cell>
          <cell r="G948">
            <v>0</v>
          </cell>
          <cell r="H948">
            <v>0</v>
          </cell>
          <cell r="I948">
            <v>-30275029.75</v>
          </cell>
        </row>
        <row r="949">
          <cell r="A949" t="str">
            <v>2.2.1.04</v>
          </cell>
          <cell r="B949" t="str">
            <v>S</v>
          </cell>
          <cell r="C949">
            <v>2</v>
          </cell>
          <cell r="D949">
            <v>1617</v>
          </cell>
          <cell r="E949" t="str">
            <v>Receita Diferida Longo Prazo</v>
          </cell>
          <cell r="F949">
            <v>97803509.099999994</v>
          </cell>
          <cell r="G949">
            <v>6080967.2400000002</v>
          </cell>
          <cell r="H949">
            <v>0</v>
          </cell>
          <cell r="I949">
            <v>-91722541.859999999</v>
          </cell>
        </row>
        <row r="950">
          <cell r="A950" t="str">
            <v>2.2.1.04.001</v>
          </cell>
          <cell r="B950" t="str">
            <v>A</v>
          </cell>
          <cell r="C950">
            <v>2</v>
          </cell>
          <cell r="D950">
            <v>1618</v>
          </cell>
          <cell r="E950" t="str">
            <v>Rec. Dif. Projeto TEGRAM - LP</v>
          </cell>
          <cell r="F950">
            <v>97803509.099999994</v>
          </cell>
          <cell r="G950">
            <v>6080967.2400000002</v>
          </cell>
          <cell r="H950">
            <v>0</v>
          </cell>
          <cell r="I950">
            <v>-91722541.859999999</v>
          </cell>
        </row>
        <row r="951">
          <cell r="A951" t="str">
            <v>2.3</v>
          </cell>
          <cell r="B951" t="str">
            <v>S</v>
          </cell>
          <cell r="C951">
            <v>2</v>
          </cell>
          <cell r="D951">
            <v>734</v>
          </cell>
          <cell r="E951" t="str">
            <v>Passivo de Compensação</v>
          </cell>
          <cell r="F951">
            <v>88283872.469999999</v>
          </cell>
          <cell r="G951">
            <v>0</v>
          </cell>
          <cell r="H951">
            <v>0</v>
          </cell>
          <cell r="I951">
            <v>-88283872.469999999</v>
          </cell>
        </row>
        <row r="952">
          <cell r="A952" t="str">
            <v>2.3.1</v>
          </cell>
          <cell r="B952" t="str">
            <v>S</v>
          </cell>
          <cell r="C952">
            <v>2</v>
          </cell>
          <cell r="D952">
            <v>735</v>
          </cell>
          <cell r="E952" t="str">
            <v>Convênio Estado/União</v>
          </cell>
          <cell r="F952">
            <v>88283872.469999999</v>
          </cell>
          <cell r="G952">
            <v>0</v>
          </cell>
          <cell r="H952">
            <v>0</v>
          </cell>
          <cell r="I952">
            <v>-88283872.469999999</v>
          </cell>
        </row>
        <row r="953">
          <cell r="A953" t="str">
            <v>2.3.1.01</v>
          </cell>
          <cell r="B953" t="str">
            <v>S</v>
          </cell>
          <cell r="C953">
            <v>2</v>
          </cell>
          <cell r="D953">
            <v>736</v>
          </cell>
          <cell r="E953" t="str">
            <v>Bens Oriundos da Codomar</v>
          </cell>
          <cell r="F953">
            <v>88283872.469999999</v>
          </cell>
          <cell r="G953">
            <v>0</v>
          </cell>
          <cell r="H953">
            <v>0</v>
          </cell>
          <cell r="I953">
            <v>-88283872.469999999</v>
          </cell>
        </row>
        <row r="954">
          <cell r="A954" t="str">
            <v>2.3.1.01.001</v>
          </cell>
          <cell r="B954" t="str">
            <v>A</v>
          </cell>
          <cell r="C954">
            <v>2</v>
          </cell>
          <cell r="D954">
            <v>737</v>
          </cell>
          <cell r="E954" t="str">
            <v>Bens Móveis</v>
          </cell>
          <cell r="F954">
            <v>1588934.94</v>
          </cell>
          <cell r="G954">
            <v>0</v>
          </cell>
          <cell r="H954">
            <v>0</v>
          </cell>
          <cell r="I954">
            <v>-1588934.94</v>
          </cell>
        </row>
        <row r="955">
          <cell r="A955" t="str">
            <v>2.3.1.01.002</v>
          </cell>
          <cell r="B955" t="str">
            <v>A</v>
          </cell>
          <cell r="C955">
            <v>2</v>
          </cell>
          <cell r="D955">
            <v>738</v>
          </cell>
          <cell r="E955" t="str">
            <v>Bens Imóveis</v>
          </cell>
          <cell r="F955">
            <v>86694937.530000001</v>
          </cell>
          <cell r="G955">
            <v>0</v>
          </cell>
          <cell r="H955">
            <v>0</v>
          </cell>
          <cell r="I955">
            <v>-86694937.530000001</v>
          </cell>
        </row>
        <row r="956">
          <cell r="A956" t="str">
            <v>2.4</v>
          </cell>
          <cell r="B956" t="str">
            <v>S</v>
          </cell>
          <cell r="C956">
            <v>2</v>
          </cell>
          <cell r="D956">
            <v>739</v>
          </cell>
          <cell r="E956" t="str">
            <v>Patrimônio Líquido</v>
          </cell>
          <cell r="F956">
            <v>532929876.10000002</v>
          </cell>
          <cell r="G956">
            <v>78463161.409999996</v>
          </cell>
          <cell r="H956">
            <v>49181745.090000004</v>
          </cell>
          <cell r="I956">
            <v>-503648459.77999997</v>
          </cell>
        </row>
        <row r="957">
          <cell r="A957" t="str">
            <v>2.4.1</v>
          </cell>
          <cell r="B957" t="str">
            <v>S</v>
          </cell>
          <cell r="C957">
            <v>2</v>
          </cell>
          <cell r="D957">
            <v>740</v>
          </cell>
          <cell r="E957" t="str">
            <v>Capital Realizado</v>
          </cell>
          <cell r="F957">
            <v>350781028.35000002</v>
          </cell>
          <cell r="G957">
            <v>1100664.43</v>
          </cell>
          <cell r="H957">
            <v>20988027.879999999</v>
          </cell>
          <cell r="I957">
            <v>-370668391.80000001</v>
          </cell>
        </row>
        <row r="958">
          <cell r="A958" t="str">
            <v>2.4.1.02</v>
          </cell>
          <cell r="B958" t="str">
            <v>A</v>
          </cell>
          <cell r="C958">
            <v>2</v>
          </cell>
          <cell r="D958">
            <v>3829</v>
          </cell>
          <cell r="E958" t="str">
            <v>Capital Subscrito</v>
          </cell>
          <cell r="F958">
            <v>355781028.35000002</v>
          </cell>
          <cell r="G958">
            <v>1100664.43</v>
          </cell>
          <cell r="H958">
            <v>20988027.879999999</v>
          </cell>
          <cell r="I958">
            <v>-375668391.80000001</v>
          </cell>
        </row>
        <row r="959">
          <cell r="A959" t="str">
            <v>2.4.1.03</v>
          </cell>
          <cell r="B959" t="str">
            <v>A</v>
          </cell>
          <cell r="C959">
            <v>2</v>
          </cell>
          <cell r="D959">
            <v>3830</v>
          </cell>
          <cell r="E959" t="str">
            <v>Capital à Integralizar</v>
          </cell>
          <cell r="F959">
            <v>5000000</v>
          </cell>
          <cell r="G959">
            <v>0</v>
          </cell>
          <cell r="H959">
            <v>0</v>
          </cell>
          <cell r="I959">
            <v>5000000</v>
          </cell>
        </row>
        <row r="960">
          <cell r="A960" t="str">
            <v>2.4.2</v>
          </cell>
          <cell r="B960" t="str">
            <v>S</v>
          </cell>
          <cell r="C960">
            <v>2</v>
          </cell>
          <cell r="D960">
            <v>742</v>
          </cell>
          <cell r="E960" t="str">
            <v>Reservas</v>
          </cell>
          <cell r="F960">
            <v>182148847.75</v>
          </cell>
          <cell r="G960">
            <v>49175262.43</v>
          </cell>
          <cell r="H960">
            <v>6482.66</v>
          </cell>
          <cell r="I960">
            <v>-132980067.98</v>
          </cell>
        </row>
        <row r="961">
          <cell r="A961" t="str">
            <v>2.4.2.02</v>
          </cell>
          <cell r="B961" t="str">
            <v>S</v>
          </cell>
          <cell r="C961">
            <v>2</v>
          </cell>
          <cell r="D961">
            <v>744</v>
          </cell>
          <cell r="E961" t="str">
            <v>Reservas de Lucros</v>
          </cell>
          <cell r="F961">
            <v>182148847.75</v>
          </cell>
          <cell r="G961">
            <v>49175262.43</v>
          </cell>
          <cell r="H961">
            <v>6482.66</v>
          </cell>
          <cell r="I961">
            <v>-132980067.98</v>
          </cell>
        </row>
        <row r="962">
          <cell r="A962" t="str">
            <v>2.4.2.02.001</v>
          </cell>
          <cell r="B962" t="str">
            <v>A</v>
          </cell>
          <cell r="C962">
            <v>2</v>
          </cell>
          <cell r="D962">
            <v>745</v>
          </cell>
          <cell r="E962" t="str">
            <v>Redução IRPJ - ADENE</v>
          </cell>
          <cell r="F962">
            <v>20988027.879999999</v>
          </cell>
          <cell r="G962">
            <v>20988027.879999999</v>
          </cell>
          <cell r="H962">
            <v>6482.66</v>
          </cell>
          <cell r="I962">
            <v>-6482.66</v>
          </cell>
        </row>
        <row r="963">
          <cell r="A963" t="str">
            <v>2.4.2.02.002</v>
          </cell>
          <cell r="B963" t="str">
            <v>A</v>
          </cell>
          <cell r="C963">
            <v>2</v>
          </cell>
          <cell r="D963">
            <v>746</v>
          </cell>
          <cell r="E963" t="str">
            <v>Reserva Legal</v>
          </cell>
          <cell r="F963">
            <v>20452393.809999999</v>
          </cell>
          <cell r="G963">
            <v>0</v>
          </cell>
          <cell r="H963">
            <v>0</v>
          </cell>
          <cell r="I963">
            <v>-20452393.809999999</v>
          </cell>
        </row>
        <row r="964">
          <cell r="A964" t="str">
            <v>2.4.2.02.003</v>
          </cell>
          <cell r="B964" t="str">
            <v>A</v>
          </cell>
          <cell r="C964">
            <v>2</v>
          </cell>
          <cell r="D964">
            <v>747</v>
          </cell>
          <cell r="E964" t="str">
            <v>Reserva de Lucros a Realizar</v>
          </cell>
          <cell r="F964">
            <v>140708426.06</v>
          </cell>
          <cell r="G964">
            <v>28187234.550000001</v>
          </cell>
          <cell r="H964">
            <v>0</v>
          </cell>
          <cell r="I964">
            <v>-112521191.51000001</v>
          </cell>
        </row>
        <row r="965">
          <cell r="A965" t="str">
            <v>2.4.3</v>
          </cell>
          <cell r="B965" t="str">
            <v>S</v>
          </cell>
          <cell r="C965">
            <v>2</v>
          </cell>
          <cell r="D965">
            <v>748</v>
          </cell>
          <cell r="E965" t="str">
            <v>Resultados Acumulados</v>
          </cell>
          <cell r="F965">
            <v>0</v>
          </cell>
          <cell r="G965">
            <v>28187234.550000001</v>
          </cell>
          <cell r="H965">
            <v>28187234.550000001</v>
          </cell>
          <cell r="I965">
            <v>0</v>
          </cell>
        </row>
        <row r="966">
          <cell r="A966" t="str">
            <v>2.4.3.01</v>
          </cell>
          <cell r="B966" t="str">
            <v>S</v>
          </cell>
          <cell r="C966">
            <v>2</v>
          </cell>
          <cell r="D966">
            <v>749</v>
          </cell>
          <cell r="E966" t="str">
            <v>Lucros ou Prejuízos Acumulados</v>
          </cell>
          <cell r="F966">
            <v>0</v>
          </cell>
          <cell r="G966">
            <v>28187234.550000001</v>
          </cell>
          <cell r="H966">
            <v>28187234.550000001</v>
          </cell>
          <cell r="I966">
            <v>0</v>
          </cell>
        </row>
        <row r="967">
          <cell r="A967" t="str">
            <v>2.4.3.01.010</v>
          </cell>
          <cell r="B967" t="str">
            <v>A</v>
          </cell>
          <cell r="C967">
            <v>2</v>
          </cell>
          <cell r="D967">
            <v>756</v>
          </cell>
          <cell r="E967" t="str">
            <v>Ajustes Exercícios Anteriores (C)</v>
          </cell>
          <cell r="F967">
            <v>0</v>
          </cell>
          <cell r="G967">
            <v>6482.66</v>
          </cell>
          <cell r="H967">
            <v>6482.66</v>
          </cell>
          <cell r="I967">
            <v>0</v>
          </cell>
        </row>
        <row r="968">
          <cell r="A968" t="str">
            <v>2.4.3.01.011</v>
          </cell>
          <cell r="B968" t="str">
            <v>A</v>
          </cell>
          <cell r="C968">
            <v>2</v>
          </cell>
          <cell r="D968">
            <v>757</v>
          </cell>
          <cell r="E968" t="str">
            <v>Ajustes de Exercícios Anteriores (D)</v>
          </cell>
          <cell r="F968">
            <v>0</v>
          </cell>
          <cell r="G968">
            <v>28180751.890000001</v>
          </cell>
          <cell r="H968">
            <v>28180751.890000001</v>
          </cell>
          <cell r="I968">
            <v>0</v>
          </cell>
        </row>
        <row r="969">
          <cell r="A969">
            <v>3</v>
          </cell>
          <cell r="B969" t="str">
            <v>S</v>
          </cell>
          <cell r="C969">
            <v>3</v>
          </cell>
          <cell r="D969">
            <v>760</v>
          </cell>
          <cell r="E969" t="str">
            <v>RESULTADO DO EXERCÍCIO</v>
          </cell>
          <cell r="F969">
            <v>0</v>
          </cell>
          <cell r="G969">
            <v>262994230.59</v>
          </cell>
          <cell r="H969">
            <v>293577789.29000002</v>
          </cell>
          <cell r="I969">
            <v>-30583558.699999999</v>
          </cell>
        </row>
        <row r="970">
          <cell r="A970" t="str">
            <v>3.1</v>
          </cell>
          <cell r="B970" t="str">
            <v>S</v>
          </cell>
          <cell r="C970">
            <v>3</v>
          </cell>
          <cell r="D970">
            <v>761</v>
          </cell>
          <cell r="E970" t="str">
            <v>Receita</v>
          </cell>
          <cell r="F970">
            <v>0</v>
          </cell>
          <cell r="G970">
            <v>32850964.109999999</v>
          </cell>
          <cell r="H970">
            <v>265076575.63999999</v>
          </cell>
          <cell r="I970">
            <v>-232225611.53</v>
          </cell>
        </row>
        <row r="971">
          <cell r="A971" t="str">
            <v>3.1.1</v>
          </cell>
          <cell r="B971" t="str">
            <v>S</v>
          </cell>
          <cell r="C971">
            <v>3</v>
          </cell>
          <cell r="D971">
            <v>762</v>
          </cell>
          <cell r="E971" t="str">
            <v>Receita Operacional</v>
          </cell>
          <cell r="F971">
            <v>0</v>
          </cell>
          <cell r="G971">
            <v>351762.92</v>
          </cell>
          <cell r="H971">
            <v>265037983.28999999</v>
          </cell>
          <cell r="I971">
            <v>-264686220.37</v>
          </cell>
        </row>
        <row r="972">
          <cell r="A972" t="str">
            <v>3.1.1.01</v>
          </cell>
          <cell r="B972" t="str">
            <v>S</v>
          </cell>
          <cell r="C972">
            <v>3</v>
          </cell>
          <cell r="D972">
            <v>763</v>
          </cell>
          <cell r="E972" t="str">
            <v>Tarifas</v>
          </cell>
          <cell r="F972">
            <v>0</v>
          </cell>
          <cell r="G972">
            <v>351762.92</v>
          </cell>
          <cell r="H972">
            <v>161958634.08000001</v>
          </cell>
          <cell r="I972">
            <v>-161606871.16</v>
          </cell>
        </row>
        <row r="973">
          <cell r="A973" t="str">
            <v>3.1.1.01.001</v>
          </cell>
          <cell r="B973" t="str">
            <v>A</v>
          </cell>
          <cell r="C973">
            <v>3</v>
          </cell>
          <cell r="D973">
            <v>764</v>
          </cell>
          <cell r="E973" t="str">
            <v>Tarifa I</v>
          </cell>
          <cell r="F973">
            <v>0</v>
          </cell>
          <cell r="G973">
            <v>0</v>
          </cell>
          <cell r="H973">
            <v>63222638.710000001</v>
          </cell>
          <cell r="I973">
            <v>-63222638.710000001</v>
          </cell>
        </row>
        <row r="974">
          <cell r="A974" t="str">
            <v>3.1.1.01.002</v>
          </cell>
          <cell r="B974" t="str">
            <v>A</v>
          </cell>
          <cell r="C974">
            <v>3</v>
          </cell>
          <cell r="D974">
            <v>765</v>
          </cell>
          <cell r="E974" t="str">
            <v>Tarifa II</v>
          </cell>
          <cell r="F974">
            <v>0</v>
          </cell>
          <cell r="G974">
            <v>0</v>
          </cell>
          <cell r="H974">
            <v>4096177.23</v>
          </cell>
          <cell r="I974">
            <v>-4096177.23</v>
          </cell>
        </row>
        <row r="975">
          <cell r="A975" t="str">
            <v>3.1.1.01.003</v>
          </cell>
          <cell r="B975" t="str">
            <v>A</v>
          </cell>
          <cell r="C975">
            <v>3</v>
          </cell>
          <cell r="D975">
            <v>766</v>
          </cell>
          <cell r="E975" t="str">
            <v>Tarifa III</v>
          </cell>
          <cell r="F975">
            <v>0</v>
          </cell>
          <cell r="G975">
            <v>252646.45</v>
          </cell>
          <cell r="H975">
            <v>86199541.739999995</v>
          </cell>
          <cell r="I975">
            <v>-85946895.290000007</v>
          </cell>
        </row>
        <row r="976">
          <cell r="A976" t="str">
            <v>3.1.1.01.005</v>
          </cell>
          <cell r="B976" t="str">
            <v>A</v>
          </cell>
          <cell r="C976">
            <v>3</v>
          </cell>
          <cell r="D976">
            <v>768</v>
          </cell>
          <cell r="E976" t="str">
            <v>Tarifa V</v>
          </cell>
          <cell r="F976">
            <v>0</v>
          </cell>
          <cell r="G976">
            <v>99116.47</v>
          </cell>
          <cell r="H976">
            <v>2380352.6</v>
          </cell>
          <cell r="I976">
            <v>-2281236.13</v>
          </cell>
        </row>
        <row r="977">
          <cell r="A977" t="str">
            <v>3.1.1.01.007</v>
          </cell>
          <cell r="B977" t="str">
            <v>A</v>
          </cell>
          <cell r="C977">
            <v>3</v>
          </cell>
          <cell r="D977">
            <v>770</v>
          </cell>
          <cell r="E977" t="str">
            <v>Tarifa VII</v>
          </cell>
          <cell r="F977">
            <v>0</v>
          </cell>
          <cell r="G977">
            <v>0</v>
          </cell>
          <cell r="H977">
            <v>3391519.45</v>
          </cell>
          <cell r="I977">
            <v>-3391519.45</v>
          </cell>
        </row>
        <row r="978">
          <cell r="A978" t="str">
            <v>3.1.1.01.009</v>
          </cell>
          <cell r="B978" t="str">
            <v>A</v>
          </cell>
          <cell r="C978">
            <v>3</v>
          </cell>
          <cell r="D978">
            <v>772</v>
          </cell>
          <cell r="E978" t="str">
            <v>Tarifa VIII Abicagem</v>
          </cell>
          <cell r="F978">
            <v>0</v>
          </cell>
          <cell r="G978">
            <v>0</v>
          </cell>
          <cell r="H978">
            <v>373502.36</v>
          </cell>
          <cell r="I978">
            <v>-373502.36</v>
          </cell>
        </row>
        <row r="979">
          <cell r="A979" t="str">
            <v>3.1.1.01.010</v>
          </cell>
          <cell r="B979" t="str">
            <v>A</v>
          </cell>
          <cell r="C979">
            <v>3</v>
          </cell>
          <cell r="D979">
            <v>773</v>
          </cell>
          <cell r="E979" t="str">
            <v>Tarifa IX</v>
          </cell>
          <cell r="F979">
            <v>0</v>
          </cell>
          <cell r="G979">
            <v>0</v>
          </cell>
          <cell r="H979">
            <v>2294901.9900000002</v>
          </cell>
          <cell r="I979">
            <v>-2294901.9900000002</v>
          </cell>
        </row>
        <row r="980">
          <cell r="A980" t="str">
            <v>3.1.1.02</v>
          </cell>
          <cell r="B980" t="str">
            <v>S</v>
          </cell>
          <cell r="C980">
            <v>3</v>
          </cell>
          <cell r="D980">
            <v>774</v>
          </cell>
          <cell r="E980" t="str">
            <v>Outras Receitas Operacionais</v>
          </cell>
          <cell r="F980">
            <v>0</v>
          </cell>
          <cell r="G980">
            <v>0</v>
          </cell>
          <cell r="H980">
            <v>103079349.20999999</v>
          </cell>
          <cell r="I980">
            <v>-103079349.20999999</v>
          </cell>
        </row>
        <row r="981">
          <cell r="A981" t="str">
            <v>3.1.1.02.001</v>
          </cell>
          <cell r="B981" t="str">
            <v>A</v>
          </cell>
          <cell r="C981">
            <v>3</v>
          </cell>
          <cell r="D981">
            <v>775</v>
          </cell>
          <cell r="E981" t="str">
            <v>Arrendamento - Tarifa X</v>
          </cell>
          <cell r="F981">
            <v>0</v>
          </cell>
          <cell r="G981">
            <v>0</v>
          </cell>
          <cell r="H981">
            <v>37044808.670000002</v>
          </cell>
          <cell r="I981">
            <v>-37044808.670000002</v>
          </cell>
        </row>
        <row r="982">
          <cell r="A982" t="str">
            <v>3.1.1.02.004</v>
          </cell>
          <cell r="B982" t="str">
            <v>A</v>
          </cell>
          <cell r="C982">
            <v>3</v>
          </cell>
          <cell r="D982">
            <v>778</v>
          </cell>
          <cell r="E982" t="str">
            <v>Receitas Eventuais</v>
          </cell>
          <cell r="F982">
            <v>0</v>
          </cell>
          <cell r="G982">
            <v>0</v>
          </cell>
          <cell r="H982">
            <v>25709.29</v>
          </cell>
          <cell r="I982">
            <v>-25709.29</v>
          </cell>
        </row>
        <row r="983">
          <cell r="A983" t="str">
            <v>3.1.1.02.005</v>
          </cell>
          <cell r="B983" t="str">
            <v>A</v>
          </cell>
          <cell r="C983">
            <v>3</v>
          </cell>
          <cell r="D983">
            <v>1406</v>
          </cell>
          <cell r="E983" t="str">
            <v>Arrendamento TEGRAM - Op. Negócios</v>
          </cell>
          <cell r="F983">
            <v>0</v>
          </cell>
          <cell r="G983">
            <v>0</v>
          </cell>
          <cell r="H983">
            <v>5773173.1200000001</v>
          </cell>
          <cell r="I983">
            <v>-5773173.1200000001</v>
          </cell>
        </row>
        <row r="984">
          <cell r="A984" t="str">
            <v>3.1.1.02.006</v>
          </cell>
          <cell r="B984" t="str">
            <v>A</v>
          </cell>
          <cell r="C984">
            <v>3</v>
          </cell>
          <cell r="D984">
            <v>1407</v>
          </cell>
          <cell r="E984" t="str">
            <v>Arrendamento TEGRAM - Downpayment</v>
          </cell>
          <cell r="F984">
            <v>0</v>
          </cell>
          <cell r="G984">
            <v>0</v>
          </cell>
          <cell r="H984">
            <v>307794.12</v>
          </cell>
          <cell r="I984">
            <v>-307794.12</v>
          </cell>
        </row>
        <row r="985">
          <cell r="A985" t="str">
            <v>3.1.1.02.007</v>
          </cell>
          <cell r="B985" t="str">
            <v>A</v>
          </cell>
          <cell r="C985">
            <v>3</v>
          </cell>
          <cell r="D985">
            <v>1474</v>
          </cell>
          <cell r="E985" t="str">
            <v>Arrendamento - Outorga Variavel</v>
          </cell>
          <cell r="F985">
            <v>0</v>
          </cell>
          <cell r="G985">
            <v>0</v>
          </cell>
          <cell r="H985">
            <v>58616562.740000002</v>
          </cell>
          <cell r="I985">
            <v>-58616562.740000002</v>
          </cell>
        </row>
        <row r="986">
          <cell r="A986" t="str">
            <v>3.1.1.02.008</v>
          </cell>
          <cell r="B986" t="str">
            <v>A</v>
          </cell>
          <cell r="C986">
            <v>3</v>
          </cell>
          <cell r="D986">
            <v>1475</v>
          </cell>
          <cell r="E986" t="str">
            <v>Arrendamento - Outorga Fixa</v>
          </cell>
          <cell r="F986">
            <v>0</v>
          </cell>
          <cell r="G986">
            <v>0</v>
          </cell>
          <cell r="H986">
            <v>1311301.27</v>
          </cell>
          <cell r="I986">
            <v>-1311301.27</v>
          </cell>
        </row>
        <row r="987">
          <cell r="A987" t="str">
            <v>3.1.2</v>
          </cell>
          <cell r="B987" t="str">
            <v>S</v>
          </cell>
          <cell r="C987">
            <v>3</v>
          </cell>
          <cell r="D987">
            <v>779</v>
          </cell>
          <cell r="E987" t="str">
            <v>(-) Deduções da Receita Bruta</v>
          </cell>
          <cell r="F987">
            <v>0</v>
          </cell>
          <cell r="G987">
            <v>32499201.190000001</v>
          </cell>
          <cell r="H987">
            <v>38592.35</v>
          </cell>
          <cell r="I987">
            <v>32460608.84</v>
          </cell>
        </row>
        <row r="988">
          <cell r="A988" t="str">
            <v>3.1.2.01</v>
          </cell>
          <cell r="B988" t="str">
            <v>S</v>
          </cell>
          <cell r="C988">
            <v>3</v>
          </cell>
          <cell r="D988">
            <v>780</v>
          </cell>
          <cell r="E988" t="str">
            <v>Impostos s/ Faturamento</v>
          </cell>
          <cell r="F988">
            <v>0</v>
          </cell>
          <cell r="G988">
            <v>32499201.190000001</v>
          </cell>
          <cell r="H988">
            <v>38592.35</v>
          </cell>
          <cell r="I988">
            <v>32460608.84</v>
          </cell>
        </row>
        <row r="989">
          <cell r="A989" t="str">
            <v>3.1.2.01.001</v>
          </cell>
          <cell r="B989" t="str">
            <v>A</v>
          </cell>
          <cell r="C989">
            <v>3</v>
          </cell>
          <cell r="D989">
            <v>781</v>
          </cell>
          <cell r="E989" t="str">
            <v>PIS/PASEP</v>
          </cell>
          <cell r="F989">
            <v>0</v>
          </cell>
          <cell r="G989">
            <v>4373126.7</v>
          </cell>
          <cell r="H989">
            <v>5804.08</v>
          </cell>
          <cell r="I989">
            <v>4367322.62</v>
          </cell>
        </row>
        <row r="990">
          <cell r="A990" t="str">
            <v>3.1.2.01.002</v>
          </cell>
          <cell r="B990" t="str">
            <v>A</v>
          </cell>
          <cell r="C990">
            <v>3</v>
          </cell>
          <cell r="D990">
            <v>782</v>
          </cell>
          <cell r="E990" t="str">
            <v>COFINS</v>
          </cell>
          <cell r="F990">
            <v>0</v>
          </cell>
          <cell r="G990">
            <v>20142886.719999999</v>
          </cell>
          <cell r="H990">
            <v>26733.97</v>
          </cell>
          <cell r="I990">
            <v>20116152.75</v>
          </cell>
        </row>
        <row r="991">
          <cell r="A991" t="str">
            <v>3.1.2.01.003</v>
          </cell>
          <cell r="B991" t="str">
            <v>A</v>
          </cell>
          <cell r="C991">
            <v>3</v>
          </cell>
          <cell r="D991">
            <v>783</v>
          </cell>
          <cell r="E991" t="str">
            <v>ISS</v>
          </cell>
          <cell r="F991">
            <v>0</v>
          </cell>
          <cell r="G991">
            <v>7983187.7699999996</v>
          </cell>
          <cell r="H991">
            <v>6054.3</v>
          </cell>
          <cell r="I991">
            <v>7977133.4699999997</v>
          </cell>
        </row>
        <row r="992">
          <cell r="A992" t="str">
            <v>3.2</v>
          </cell>
          <cell r="B992" t="str">
            <v>S</v>
          </cell>
          <cell r="C992">
            <v>3</v>
          </cell>
          <cell r="D992">
            <v>787</v>
          </cell>
          <cell r="E992" t="str">
            <v>Custos e Despesas</v>
          </cell>
          <cell r="F992">
            <v>0</v>
          </cell>
          <cell r="G992">
            <v>230143266.47999999</v>
          </cell>
          <cell r="H992">
            <v>28501213.649999999</v>
          </cell>
          <cell r="I992">
            <v>201642052.83000001</v>
          </cell>
        </row>
        <row r="993">
          <cell r="A993" t="str">
            <v>3.2.1</v>
          </cell>
          <cell r="B993" t="str">
            <v>S</v>
          </cell>
          <cell r="C993">
            <v>3</v>
          </cell>
          <cell r="D993">
            <v>788</v>
          </cell>
          <cell r="E993" t="str">
            <v>Custos Operacionais</v>
          </cell>
          <cell r="F993">
            <v>0</v>
          </cell>
          <cell r="G993">
            <v>70846681.590000004</v>
          </cell>
          <cell r="H993">
            <v>1349763.32</v>
          </cell>
          <cell r="I993">
            <v>69496918.269999996</v>
          </cell>
        </row>
        <row r="994">
          <cell r="A994" t="str">
            <v>3.2.1.01</v>
          </cell>
          <cell r="B994" t="str">
            <v>S</v>
          </cell>
          <cell r="C994">
            <v>3</v>
          </cell>
          <cell r="D994">
            <v>789</v>
          </cell>
          <cell r="E994" t="str">
            <v>Custos com Pessoal</v>
          </cell>
          <cell r="F994">
            <v>0</v>
          </cell>
          <cell r="G994">
            <v>28821633.48</v>
          </cell>
          <cell r="H994">
            <v>1323440.98</v>
          </cell>
          <cell r="I994">
            <v>27498192.5</v>
          </cell>
        </row>
        <row r="995">
          <cell r="A995" t="str">
            <v>3.2.1.01.001</v>
          </cell>
          <cell r="B995" t="str">
            <v>S</v>
          </cell>
          <cell r="C995">
            <v>3</v>
          </cell>
          <cell r="D995">
            <v>790</v>
          </cell>
          <cell r="E995" t="str">
            <v>Custos com Remuner. e Vantagens</v>
          </cell>
          <cell r="F995">
            <v>0</v>
          </cell>
          <cell r="G995">
            <v>15310254.43</v>
          </cell>
          <cell r="H995">
            <v>365507.76</v>
          </cell>
          <cell r="I995">
            <v>14944746.67</v>
          </cell>
        </row>
        <row r="996">
          <cell r="A996" t="str">
            <v>3.2.1.01.001.0001</v>
          </cell>
          <cell r="B996" t="str">
            <v>A</v>
          </cell>
          <cell r="C996">
            <v>3</v>
          </cell>
          <cell r="D996">
            <v>791</v>
          </cell>
          <cell r="E996" t="str">
            <v>Salários</v>
          </cell>
          <cell r="F996">
            <v>0</v>
          </cell>
          <cell r="G996">
            <v>7736599.9000000004</v>
          </cell>
          <cell r="H996">
            <v>0</v>
          </cell>
          <cell r="I996">
            <v>7736599.9000000004</v>
          </cell>
        </row>
        <row r="997">
          <cell r="A997" t="str">
            <v>3.2.1.01.001.0002</v>
          </cell>
          <cell r="B997" t="str">
            <v>A</v>
          </cell>
          <cell r="C997">
            <v>3</v>
          </cell>
          <cell r="D997">
            <v>792</v>
          </cell>
          <cell r="E997" t="str">
            <v>Férias</v>
          </cell>
          <cell r="F997">
            <v>0</v>
          </cell>
          <cell r="G997">
            <v>1640840.9</v>
          </cell>
          <cell r="H997">
            <v>0</v>
          </cell>
          <cell r="I997">
            <v>1640840.9</v>
          </cell>
        </row>
        <row r="998">
          <cell r="A998" t="str">
            <v>3.2.1.01.001.0003</v>
          </cell>
          <cell r="B998" t="str">
            <v>A</v>
          </cell>
          <cell r="C998">
            <v>3</v>
          </cell>
          <cell r="D998">
            <v>793</v>
          </cell>
          <cell r="E998" t="str">
            <v>13º Salários</v>
          </cell>
          <cell r="F998">
            <v>0</v>
          </cell>
          <cell r="G998">
            <v>1107219.72</v>
          </cell>
          <cell r="H998">
            <v>0</v>
          </cell>
          <cell r="I998">
            <v>1107219.72</v>
          </cell>
        </row>
        <row r="999">
          <cell r="A999" t="str">
            <v>3.2.1.01.001.0004</v>
          </cell>
          <cell r="B999" t="str">
            <v>A</v>
          </cell>
          <cell r="C999">
            <v>3</v>
          </cell>
          <cell r="D999">
            <v>794</v>
          </cell>
          <cell r="E999" t="str">
            <v>Diárias - Negócios</v>
          </cell>
          <cell r="F999">
            <v>0</v>
          </cell>
          <cell r="G999">
            <v>17601.240000000002</v>
          </cell>
          <cell r="H999">
            <v>0</v>
          </cell>
          <cell r="I999">
            <v>17601.240000000002</v>
          </cell>
        </row>
        <row r="1000">
          <cell r="A1000" t="str">
            <v>3.2.1.01.001.0005</v>
          </cell>
          <cell r="B1000" t="str">
            <v>A</v>
          </cell>
          <cell r="C1000">
            <v>3</v>
          </cell>
          <cell r="D1000">
            <v>795</v>
          </cell>
          <cell r="E1000" t="str">
            <v>Adicional tempo de Serviços</v>
          </cell>
          <cell r="F1000">
            <v>0</v>
          </cell>
          <cell r="G1000">
            <v>222834.92</v>
          </cell>
          <cell r="H1000">
            <v>0</v>
          </cell>
          <cell r="I1000">
            <v>222834.92</v>
          </cell>
        </row>
        <row r="1001">
          <cell r="A1001" t="str">
            <v>3.2.1.01.001.0006</v>
          </cell>
          <cell r="B1001" t="str">
            <v>A</v>
          </cell>
          <cell r="C1001">
            <v>3</v>
          </cell>
          <cell r="D1001">
            <v>796</v>
          </cell>
          <cell r="E1001" t="str">
            <v>Adicional de Risco</v>
          </cell>
          <cell r="F1001">
            <v>0</v>
          </cell>
          <cell r="G1001">
            <v>3123354.46</v>
          </cell>
          <cell r="H1001">
            <v>0</v>
          </cell>
          <cell r="I1001">
            <v>3123354.46</v>
          </cell>
        </row>
        <row r="1002">
          <cell r="A1002" t="str">
            <v>3.2.1.01.001.0007</v>
          </cell>
          <cell r="B1002" t="str">
            <v>A</v>
          </cell>
          <cell r="C1002">
            <v>3</v>
          </cell>
          <cell r="D1002">
            <v>797</v>
          </cell>
          <cell r="E1002" t="str">
            <v>Grat. Serviços Extraordinarios</v>
          </cell>
          <cell r="F1002">
            <v>0</v>
          </cell>
          <cell r="G1002">
            <v>370693.48</v>
          </cell>
          <cell r="H1002">
            <v>0</v>
          </cell>
          <cell r="I1002">
            <v>370693.48</v>
          </cell>
        </row>
        <row r="1003">
          <cell r="A1003" t="str">
            <v>3.2.1.01.001.0009</v>
          </cell>
          <cell r="B1003" t="str">
            <v>A</v>
          </cell>
          <cell r="C1003">
            <v>3</v>
          </cell>
          <cell r="D1003">
            <v>799</v>
          </cell>
          <cell r="E1003" t="str">
            <v>Abono Pecuniário</v>
          </cell>
          <cell r="F1003">
            <v>0</v>
          </cell>
          <cell r="G1003">
            <v>331759.14</v>
          </cell>
          <cell r="H1003">
            <v>0</v>
          </cell>
          <cell r="I1003">
            <v>331759.14</v>
          </cell>
        </row>
        <row r="1004">
          <cell r="A1004" t="str">
            <v>3.2.1.01.001.0010</v>
          </cell>
          <cell r="B1004" t="str">
            <v>A</v>
          </cell>
          <cell r="C1004">
            <v>3</v>
          </cell>
          <cell r="D1004">
            <v>800</v>
          </cell>
          <cell r="E1004" t="str">
            <v>Adicional Noturno</v>
          </cell>
          <cell r="F1004">
            <v>0</v>
          </cell>
          <cell r="G1004">
            <v>435032.95</v>
          </cell>
          <cell r="H1004">
            <v>0</v>
          </cell>
          <cell r="I1004">
            <v>435032.95</v>
          </cell>
        </row>
        <row r="1005">
          <cell r="A1005" t="str">
            <v>3.2.1.01.001.0011</v>
          </cell>
          <cell r="B1005" t="str">
            <v>A</v>
          </cell>
          <cell r="C1005">
            <v>3</v>
          </cell>
          <cell r="D1005">
            <v>801</v>
          </cell>
          <cell r="E1005" t="str">
            <v>Função Grat. Incorporada</v>
          </cell>
          <cell r="F1005">
            <v>0</v>
          </cell>
          <cell r="G1005">
            <v>60172.9</v>
          </cell>
          <cell r="H1005">
            <v>0</v>
          </cell>
          <cell r="I1005">
            <v>60172.9</v>
          </cell>
        </row>
        <row r="1006">
          <cell r="A1006" t="str">
            <v>3.2.1.01.001.0012</v>
          </cell>
          <cell r="B1006" t="str">
            <v>A</v>
          </cell>
          <cell r="C1006">
            <v>3</v>
          </cell>
          <cell r="D1006">
            <v>802</v>
          </cell>
          <cell r="E1006" t="str">
            <v>Hora Extra</v>
          </cell>
          <cell r="F1006">
            <v>0</v>
          </cell>
          <cell r="G1006">
            <v>139807.62</v>
          </cell>
          <cell r="H1006">
            <v>0</v>
          </cell>
          <cell r="I1006">
            <v>139807.62</v>
          </cell>
        </row>
        <row r="1007">
          <cell r="A1007" t="str">
            <v>3.2.1.01.001.0015</v>
          </cell>
          <cell r="B1007" t="str">
            <v>A</v>
          </cell>
          <cell r="C1007">
            <v>3</v>
          </cell>
          <cell r="D1007">
            <v>1285</v>
          </cell>
          <cell r="E1007" t="str">
            <v>Auxílio Dependente Especial</v>
          </cell>
          <cell r="F1007">
            <v>0</v>
          </cell>
          <cell r="G1007">
            <v>37000</v>
          </cell>
          <cell r="H1007">
            <v>0</v>
          </cell>
          <cell r="I1007">
            <v>37000</v>
          </cell>
        </row>
        <row r="1008">
          <cell r="A1008" t="str">
            <v>3.2.1.01.001.0016</v>
          </cell>
          <cell r="B1008" t="str">
            <v>A</v>
          </cell>
          <cell r="C1008">
            <v>3</v>
          </cell>
          <cell r="D1008">
            <v>1719</v>
          </cell>
          <cell r="E1008" t="str">
            <v>Auxílio Creche/Escola</v>
          </cell>
          <cell r="F1008">
            <v>0</v>
          </cell>
          <cell r="G1008">
            <v>87337.2</v>
          </cell>
          <cell r="H1008">
            <v>0</v>
          </cell>
          <cell r="I1008">
            <v>87337.2</v>
          </cell>
        </row>
        <row r="1009">
          <cell r="A1009" t="str">
            <v>3.2.1.01.001.0017</v>
          </cell>
          <cell r="B1009" t="str">
            <v>A</v>
          </cell>
          <cell r="C1009">
            <v>3</v>
          </cell>
          <cell r="D1009">
            <v>2334</v>
          </cell>
          <cell r="E1009" t="str">
            <v>Reversão Provisão Férias</v>
          </cell>
          <cell r="F1009">
            <v>0</v>
          </cell>
          <cell r="G1009">
            <v>0</v>
          </cell>
          <cell r="H1009">
            <v>337839.39</v>
          </cell>
          <cell r="I1009">
            <v>-337839.39</v>
          </cell>
        </row>
        <row r="1010">
          <cell r="A1010" t="str">
            <v>3.2.1.01.001.0018</v>
          </cell>
          <cell r="B1010" t="str">
            <v>A</v>
          </cell>
          <cell r="C1010">
            <v>3</v>
          </cell>
          <cell r="D1010">
            <v>2587</v>
          </cell>
          <cell r="E1010" t="str">
            <v>Reversão Provisão 13º Salário</v>
          </cell>
          <cell r="F1010">
            <v>0</v>
          </cell>
          <cell r="G1010">
            <v>0</v>
          </cell>
          <cell r="H1010">
            <v>4493</v>
          </cell>
          <cell r="I1010">
            <v>-4493</v>
          </cell>
        </row>
        <row r="1011">
          <cell r="A1011" t="str">
            <v>3.2.1.01.001.0019</v>
          </cell>
          <cell r="B1011" t="str">
            <v>A</v>
          </cell>
          <cell r="C1011">
            <v>3</v>
          </cell>
          <cell r="D1011">
            <v>2690</v>
          </cell>
          <cell r="E1011" t="str">
            <v>Faltas/Atrasos/Saídas Antecipadas</v>
          </cell>
          <cell r="F1011">
            <v>0</v>
          </cell>
          <cell r="G1011">
            <v>0</v>
          </cell>
          <cell r="H1011">
            <v>9560.92</v>
          </cell>
          <cell r="I1011">
            <v>-9560.92</v>
          </cell>
        </row>
        <row r="1012">
          <cell r="A1012" t="str">
            <v>3.2.1.01.001.0020</v>
          </cell>
          <cell r="B1012" t="str">
            <v>A</v>
          </cell>
          <cell r="C1012">
            <v>3</v>
          </cell>
          <cell r="D1012">
            <v>2693</v>
          </cell>
          <cell r="E1012" t="str">
            <v>Excedente Banco de Horas Negativo</v>
          </cell>
          <cell r="F1012">
            <v>0</v>
          </cell>
          <cell r="G1012">
            <v>0</v>
          </cell>
          <cell r="H1012">
            <v>1462</v>
          </cell>
          <cell r="I1012">
            <v>-1462</v>
          </cell>
        </row>
        <row r="1013">
          <cell r="A1013" t="str">
            <v>3.2.1.01.001.0021</v>
          </cell>
          <cell r="B1013" t="str">
            <v>A</v>
          </cell>
          <cell r="C1013">
            <v>3</v>
          </cell>
          <cell r="D1013">
            <v>3871</v>
          </cell>
          <cell r="E1013" t="str">
            <v>Devoluções de Diárias (OP)</v>
          </cell>
          <cell r="F1013">
            <v>0</v>
          </cell>
          <cell r="G1013">
            <v>0</v>
          </cell>
          <cell r="H1013">
            <v>12152.45</v>
          </cell>
          <cell r="I1013">
            <v>-12152.45</v>
          </cell>
        </row>
        <row r="1014">
          <cell r="A1014" t="str">
            <v>3.2.1.01.002</v>
          </cell>
          <cell r="B1014" t="str">
            <v>S</v>
          </cell>
          <cell r="C1014">
            <v>3</v>
          </cell>
          <cell r="D1014">
            <v>803</v>
          </cell>
          <cell r="E1014" t="str">
            <v>Custos com Remun. e Vant. da Diretoria</v>
          </cell>
          <cell r="F1014">
            <v>0</v>
          </cell>
          <cell r="G1014">
            <v>390869.31</v>
          </cell>
          <cell r="H1014">
            <v>0</v>
          </cell>
          <cell r="I1014">
            <v>390869.31</v>
          </cell>
        </row>
        <row r="1015">
          <cell r="A1015" t="str">
            <v>3.2.1.01.002.0001</v>
          </cell>
          <cell r="B1015" t="str">
            <v>A</v>
          </cell>
          <cell r="C1015">
            <v>3</v>
          </cell>
          <cell r="D1015">
            <v>804</v>
          </cell>
          <cell r="E1015" t="str">
            <v>Salários - Diretoria</v>
          </cell>
          <cell r="F1015">
            <v>0</v>
          </cell>
          <cell r="G1015">
            <v>279192.34999999998</v>
          </cell>
          <cell r="H1015">
            <v>0</v>
          </cell>
          <cell r="I1015">
            <v>279192.34999999998</v>
          </cell>
        </row>
        <row r="1016">
          <cell r="A1016" t="str">
            <v>3.2.1.01.002.0003</v>
          </cell>
          <cell r="B1016" t="str">
            <v>A</v>
          </cell>
          <cell r="C1016">
            <v>3</v>
          </cell>
          <cell r="D1016">
            <v>806</v>
          </cell>
          <cell r="E1016" t="str">
            <v>Adicional de Risco - Diretoria</v>
          </cell>
          <cell r="F1016">
            <v>0</v>
          </cell>
          <cell r="G1016">
            <v>111676.96</v>
          </cell>
          <cell r="H1016">
            <v>0</v>
          </cell>
          <cell r="I1016">
            <v>111676.96</v>
          </cell>
        </row>
        <row r="1017">
          <cell r="A1017" t="str">
            <v>3.2.1.01.003</v>
          </cell>
          <cell r="B1017" t="str">
            <v>S</v>
          </cell>
          <cell r="C1017">
            <v>3</v>
          </cell>
          <cell r="D1017">
            <v>808</v>
          </cell>
          <cell r="E1017" t="str">
            <v>Custos com Encargos</v>
          </cell>
          <cell r="F1017">
            <v>0</v>
          </cell>
          <cell r="G1017">
            <v>5295133.3</v>
          </cell>
          <cell r="H1017">
            <v>152352.31</v>
          </cell>
          <cell r="I1017">
            <v>5142780.99</v>
          </cell>
        </row>
        <row r="1018">
          <cell r="A1018" t="str">
            <v>3.2.1.01.003.0001</v>
          </cell>
          <cell r="B1018" t="str">
            <v>A</v>
          </cell>
          <cell r="C1018">
            <v>3</v>
          </cell>
          <cell r="D1018">
            <v>809</v>
          </cell>
          <cell r="E1018" t="str">
            <v>INSS</v>
          </cell>
          <cell r="F1018">
            <v>0</v>
          </cell>
          <cell r="G1018">
            <v>4010611.84</v>
          </cell>
          <cell r="H1018">
            <v>0</v>
          </cell>
          <cell r="I1018">
            <v>4010611.84</v>
          </cell>
        </row>
        <row r="1019">
          <cell r="A1019" t="str">
            <v>3.2.1.01.003.0002</v>
          </cell>
          <cell r="B1019" t="str">
            <v>A</v>
          </cell>
          <cell r="C1019">
            <v>3</v>
          </cell>
          <cell r="D1019">
            <v>810</v>
          </cell>
          <cell r="E1019" t="str">
            <v>FGTS</v>
          </cell>
          <cell r="F1019">
            <v>0</v>
          </cell>
          <cell r="G1019">
            <v>1227363.05</v>
          </cell>
          <cell r="H1019">
            <v>0</v>
          </cell>
          <cell r="I1019">
            <v>1227363.05</v>
          </cell>
        </row>
        <row r="1020">
          <cell r="A1020" t="str">
            <v>3.2.1.01.003.0003</v>
          </cell>
          <cell r="B1020" t="str">
            <v>A</v>
          </cell>
          <cell r="C1020">
            <v>3</v>
          </cell>
          <cell r="D1020">
            <v>811</v>
          </cell>
          <cell r="E1020" t="str">
            <v>Portus Previdência Privada</v>
          </cell>
          <cell r="F1020">
            <v>0</v>
          </cell>
          <cell r="G1020">
            <v>57158.41</v>
          </cell>
          <cell r="H1020">
            <v>0</v>
          </cell>
          <cell r="I1020">
            <v>57158.41</v>
          </cell>
        </row>
        <row r="1021">
          <cell r="A1021" t="str">
            <v>3.2.1.01.003.0007</v>
          </cell>
          <cell r="B1021" t="str">
            <v>A</v>
          </cell>
          <cell r="C1021">
            <v>3</v>
          </cell>
          <cell r="D1021">
            <v>2697</v>
          </cell>
          <cell r="E1021" t="str">
            <v>Reversão INSS s/ Provisões de Férias</v>
          </cell>
          <cell r="F1021">
            <v>0</v>
          </cell>
          <cell r="G1021">
            <v>0</v>
          </cell>
          <cell r="H1021">
            <v>115502.78</v>
          </cell>
          <cell r="I1021">
            <v>-115502.78</v>
          </cell>
        </row>
        <row r="1022">
          <cell r="A1022" t="str">
            <v>3.2.1.01.003.0008</v>
          </cell>
          <cell r="B1022" t="str">
            <v>A</v>
          </cell>
          <cell r="C1022">
            <v>3</v>
          </cell>
          <cell r="D1022">
            <v>2698</v>
          </cell>
          <cell r="E1022" t="str">
            <v>Reversão FGTS s/ Provisões de Férias</v>
          </cell>
          <cell r="F1022">
            <v>0</v>
          </cell>
          <cell r="G1022">
            <v>0</v>
          </cell>
          <cell r="H1022">
            <v>35072.42</v>
          </cell>
          <cell r="I1022">
            <v>-35072.42</v>
          </cell>
        </row>
        <row r="1023">
          <cell r="A1023" t="str">
            <v>3.2.1.01.003.0010</v>
          </cell>
          <cell r="B1023" t="str">
            <v>A</v>
          </cell>
          <cell r="C1023">
            <v>3</v>
          </cell>
          <cell r="D1023">
            <v>2717</v>
          </cell>
          <cell r="E1023" t="str">
            <v>Reversão INSS s/ Provisões de 13º Sal</v>
          </cell>
          <cell r="F1023">
            <v>0</v>
          </cell>
          <cell r="G1023">
            <v>0</v>
          </cell>
          <cell r="H1023">
            <v>1417.67</v>
          </cell>
          <cell r="I1023">
            <v>-1417.67</v>
          </cell>
        </row>
        <row r="1024">
          <cell r="A1024" t="str">
            <v>3.2.1.01.003.0011</v>
          </cell>
          <cell r="B1024" t="str">
            <v>A</v>
          </cell>
          <cell r="C1024">
            <v>3</v>
          </cell>
          <cell r="D1024">
            <v>2718</v>
          </cell>
          <cell r="E1024" t="str">
            <v>Reversão FGTS s/ Provisões de 13º Sal</v>
          </cell>
          <cell r="F1024">
            <v>0</v>
          </cell>
          <cell r="G1024">
            <v>0</v>
          </cell>
          <cell r="H1024">
            <v>359.44</v>
          </cell>
          <cell r="I1024">
            <v>-359.44</v>
          </cell>
        </row>
        <row r="1025">
          <cell r="A1025" t="str">
            <v>3.2.1.01.004</v>
          </cell>
          <cell r="B1025" t="str">
            <v>S</v>
          </cell>
          <cell r="C1025">
            <v>3</v>
          </cell>
          <cell r="D1025">
            <v>813</v>
          </cell>
          <cell r="E1025" t="str">
            <v>Custos com Verbas Rescisórias</v>
          </cell>
          <cell r="F1025">
            <v>0</v>
          </cell>
          <cell r="G1025">
            <v>38446.11</v>
          </cell>
          <cell r="H1025">
            <v>0</v>
          </cell>
          <cell r="I1025">
            <v>38446.11</v>
          </cell>
        </row>
        <row r="1026">
          <cell r="A1026" t="str">
            <v>3.2.1.01.004.0001</v>
          </cell>
          <cell r="B1026" t="str">
            <v>A</v>
          </cell>
          <cell r="C1026">
            <v>3</v>
          </cell>
          <cell r="D1026">
            <v>814</v>
          </cell>
          <cell r="E1026" t="str">
            <v>Salários</v>
          </cell>
          <cell r="F1026">
            <v>0</v>
          </cell>
          <cell r="G1026">
            <v>38446.11</v>
          </cell>
          <cell r="H1026">
            <v>0</v>
          </cell>
          <cell r="I1026">
            <v>38446.11</v>
          </cell>
        </row>
        <row r="1027">
          <cell r="A1027" t="str">
            <v>3.2.1.01.005</v>
          </cell>
          <cell r="B1027" t="str">
            <v>S</v>
          </cell>
          <cell r="C1027">
            <v>3</v>
          </cell>
          <cell r="D1027">
            <v>817</v>
          </cell>
          <cell r="E1027" t="str">
            <v>Custos com Outros Benefícios</v>
          </cell>
          <cell r="F1027">
            <v>0</v>
          </cell>
          <cell r="G1027">
            <v>4862544.74</v>
          </cell>
          <cell r="H1027">
            <v>0</v>
          </cell>
          <cell r="I1027">
            <v>4862544.74</v>
          </cell>
        </row>
        <row r="1028">
          <cell r="A1028" t="str">
            <v>3.2.1.01.005.0001</v>
          </cell>
          <cell r="B1028" t="str">
            <v>A</v>
          </cell>
          <cell r="C1028">
            <v>3</v>
          </cell>
          <cell r="D1028">
            <v>818</v>
          </cell>
          <cell r="E1028" t="str">
            <v>Vale Transporte</v>
          </cell>
          <cell r="F1028">
            <v>0</v>
          </cell>
          <cell r="G1028">
            <v>635.4</v>
          </cell>
          <cell r="H1028">
            <v>0</v>
          </cell>
          <cell r="I1028">
            <v>635.4</v>
          </cell>
        </row>
        <row r="1029">
          <cell r="A1029" t="str">
            <v>3.2.1.01.005.0002</v>
          </cell>
          <cell r="B1029" t="str">
            <v>A</v>
          </cell>
          <cell r="C1029">
            <v>3</v>
          </cell>
          <cell r="D1029">
            <v>819</v>
          </cell>
          <cell r="E1029" t="str">
            <v>Vale Refeição</v>
          </cell>
          <cell r="F1029">
            <v>0</v>
          </cell>
          <cell r="G1029">
            <v>1847636.74</v>
          </cell>
          <cell r="H1029">
            <v>0</v>
          </cell>
          <cell r="I1029">
            <v>1847636.74</v>
          </cell>
        </row>
        <row r="1030">
          <cell r="A1030" t="str">
            <v>3.2.1.01.005.0003</v>
          </cell>
          <cell r="B1030" t="str">
            <v>A</v>
          </cell>
          <cell r="C1030">
            <v>3</v>
          </cell>
          <cell r="D1030">
            <v>820</v>
          </cell>
          <cell r="E1030" t="str">
            <v>Plano de Saúde</v>
          </cell>
          <cell r="F1030">
            <v>0</v>
          </cell>
          <cell r="G1030">
            <v>2031582.96</v>
          </cell>
          <cell r="H1030">
            <v>0</v>
          </cell>
          <cell r="I1030">
            <v>2031582.96</v>
          </cell>
        </row>
        <row r="1031">
          <cell r="A1031" t="str">
            <v>3.2.1.01.005.0004</v>
          </cell>
          <cell r="B1031" t="str">
            <v>A</v>
          </cell>
          <cell r="C1031">
            <v>3</v>
          </cell>
          <cell r="D1031">
            <v>821</v>
          </cell>
          <cell r="E1031" t="str">
            <v>Medicamentos</v>
          </cell>
          <cell r="F1031">
            <v>0</v>
          </cell>
          <cell r="G1031">
            <v>421058.86</v>
          </cell>
          <cell r="H1031">
            <v>0</v>
          </cell>
          <cell r="I1031">
            <v>421058.86</v>
          </cell>
        </row>
        <row r="1032">
          <cell r="A1032" t="str">
            <v>3.2.1.01.005.0005</v>
          </cell>
          <cell r="B1032" t="str">
            <v>A</v>
          </cell>
          <cell r="C1032">
            <v>3</v>
          </cell>
          <cell r="D1032">
            <v>822</v>
          </cell>
          <cell r="E1032" t="str">
            <v>Serv. Odontológicos - P F</v>
          </cell>
          <cell r="F1032">
            <v>0</v>
          </cell>
          <cell r="G1032">
            <v>131512.89000000001</v>
          </cell>
          <cell r="H1032">
            <v>0</v>
          </cell>
          <cell r="I1032">
            <v>131512.89000000001</v>
          </cell>
        </row>
        <row r="1033">
          <cell r="A1033" t="str">
            <v>3.2.1.01.005.0006</v>
          </cell>
          <cell r="B1033" t="str">
            <v>A</v>
          </cell>
          <cell r="C1033">
            <v>3</v>
          </cell>
          <cell r="D1033">
            <v>823</v>
          </cell>
          <cell r="E1033" t="str">
            <v>Produtos Óticos</v>
          </cell>
          <cell r="F1033">
            <v>0</v>
          </cell>
          <cell r="G1033">
            <v>86918.5</v>
          </cell>
          <cell r="H1033">
            <v>0</v>
          </cell>
          <cell r="I1033">
            <v>86918.5</v>
          </cell>
        </row>
        <row r="1034">
          <cell r="A1034" t="str">
            <v>3.2.1.01.005.0007</v>
          </cell>
          <cell r="B1034" t="str">
            <v>A</v>
          </cell>
          <cell r="C1034">
            <v>3</v>
          </cell>
          <cell r="D1034">
            <v>824</v>
          </cell>
          <cell r="E1034" t="str">
            <v>Graduação e Especializ. de Empreg.</v>
          </cell>
          <cell r="F1034">
            <v>0</v>
          </cell>
          <cell r="G1034">
            <v>55213.89</v>
          </cell>
          <cell r="H1034">
            <v>0</v>
          </cell>
          <cell r="I1034">
            <v>55213.89</v>
          </cell>
        </row>
        <row r="1035">
          <cell r="A1035" t="str">
            <v>3.2.1.01.005.0008</v>
          </cell>
          <cell r="B1035" t="str">
            <v>A</v>
          </cell>
          <cell r="C1035">
            <v>3</v>
          </cell>
          <cell r="D1035">
            <v>825</v>
          </cell>
          <cell r="E1035" t="str">
            <v>Serv. Odontológicos - P J</v>
          </cell>
          <cell r="F1035">
            <v>0</v>
          </cell>
          <cell r="G1035">
            <v>145698.88</v>
          </cell>
          <cell r="H1035">
            <v>0</v>
          </cell>
          <cell r="I1035">
            <v>145698.88</v>
          </cell>
        </row>
        <row r="1036">
          <cell r="A1036" t="str">
            <v>3.2.1.01.005.0009</v>
          </cell>
          <cell r="B1036" t="str">
            <v>A</v>
          </cell>
          <cell r="C1036">
            <v>3</v>
          </cell>
          <cell r="D1036">
            <v>1228</v>
          </cell>
          <cell r="E1036" t="str">
            <v>Seguro de Vida</v>
          </cell>
          <cell r="F1036">
            <v>0</v>
          </cell>
          <cell r="G1036">
            <v>65501.52</v>
          </cell>
          <cell r="H1036">
            <v>0</v>
          </cell>
          <cell r="I1036">
            <v>65501.52</v>
          </cell>
        </row>
        <row r="1037">
          <cell r="A1037" t="str">
            <v>3.2.1.01.005.0010</v>
          </cell>
          <cell r="B1037" t="str">
            <v>A</v>
          </cell>
          <cell r="C1037">
            <v>3</v>
          </cell>
          <cell r="D1037">
            <v>856</v>
          </cell>
          <cell r="E1037" t="str">
            <v>Treinamento</v>
          </cell>
          <cell r="F1037">
            <v>0</v>
          </cell>
          <cell r="G1037">
            <v>76785.100000000006</v>
          </cell>
          <cell r="H1037">
            <v>0</v>
          </cell>
          <cell r="I1037">
            <v>76785.100000000006</v>
          </cell>
        </row>
        <row r="1038">
          <cell r="A1038" t="str">
            <v>3.2.1.01.006</v>
          </cell>
          <cell r="B1038" t="str">
            <v>S</v>
          </cell>
          <cell r="C1038">
            <v>3</v>
          </cell>
          <cell r="D1038">
            <v>826</v>
          </cell>
          <cell r="E1038" t="str">
            <v>Reembolso de empregados</v>
          </cell>
          <cell r="F1038">
            <v>0</v>
          </cell>
          <cell r="G1038">
            <v>0</v>
          </cell>
          <cell r="H1038">
            <v>608438.29</v>
          </cell>
          <cell r="I1038">
            <v>-608438.29</v>
          </cell>
        </row>
        <row r="1039">
          <cell r="A1039" t="str">
            <v>3.2.1.01.006.0001</v>
          </cell>
          <cell r="B1039" t="str">
            <v>A</v>
          </cell>
          <cell r="C1039">
            <v>3</v>
          </cell>
          <cell r="D1039">
            <v>827</v>
          </cell>
          <cell r="E1039" t="str">
            <v>Vale Transporte</v>
          </cell>
          <cell r="F1039">
            <v>0</v>
          </cell>
          <cell r="G1039">
            <v>0</v>
          </cell>
          <cell r="H1039">
            <v>417.5</v>
          </cell>
          <cell r="I1039">
            <v>-417.5</v>
          </cell>
        </row>
        <row r="1040">
          <cell r="A1040" t="str">
            <v>3.2.1.01.006.0002</v>
          </cell>
          <cell r="B1040" t="str">
            <v>A</v>
          </cell>
          <cell r="C1040">
            <v>3</v>
          </cell>
          <cell r="D1040">
            <v>828</v>
          </cell>
          <cell r="E1040" t="str">
            <v>Vale Refeição</v>
          </cell>
          <cell r="F1040">
            <v>0</v>
          </cell>
          <cell r="G1040">
            <v>0</v>
          </cell>
          <cell r="H1040">
            <v>61478.44</v>
          </cell>
          <cell r="I1040">
            <v>-61478.44</v>
          </cell>
        </row>
        <row r="1041">
          <cell r="A1041" t="str">
            <v>3.2.1.01.006.0003</v>
          </cell>
          <cell r="B1041" t="str">
            <v>A</v>
          </cell>
          <cell r="C1041">
            <v>3</v>
          </cell>
          <cell r="D1041">
            <v>829</v>
          </cell>
          <cell r="E1041" t="str">
            <v>Plano de Saúde</v>
          </cell>
          <cell r="F1041">
            <v>0</v>
          </cell>
          <cell r="G1041">
            <v>0</v>
          </cell>
          <cell r="H1041">
            <v>405625.36</v>
          </cell>
          <cell r="I1041">
            <v>-405625.36</v>
          </cell>
        </row>
        <row r="1042">
          <cell r="A1042" t="str">
            <v>3.2.1.01.006.0004</v>
          </cell>
          <cell r="B1042" t="str">
            <v>A</v>
          </cell>
          <cell r="C1042">
            <v>3</v>
          </cell>
          <cell r="D1042">
            <v>830</v>
          </cell>
          <cell r="E1042" t="str">
            <v>Medicamentos</v>
          </cell>
          <cell r="F1042">
            <v>0</v>
          </cell>
          <cell r="G1042">
            <v>0</v>
          </cell>
          <cell r="H1042">
            <v>102738.47</v>
          </cell>
          <cell r="I1042">
            <v>-102738.47</v>
          </cell>
        </row>
        <row r="1043">
          <cell r="A1043" t="str">
            <v>3.2.1.01.006.0005</v>
          </cell>
          <cell r="B1043" t="str">
            <v>A</v>
          </cell>
          <cell r="C1043">
            <v>3</v>
          </cell>
          <cell r="D1043">
            <v>831</v>
          </cell>
          <cell r="E1043" t="str">
            <v>Produtos Óticos</v>
          </cell>
          <cell r="F1043">
            <v>0</v>
          </cell>
          <cell r="G1043">
            <v>0</v>
          </cell>
          <cell r="H1043">
            <v>380.8</v>
          </cell>
          <cell r="I1043">
            <v>-380.8</v>
          </cell>
        </row>
        <row r="1044">
          <cell r="A1044" t="str">
            <v>3.2.1.01.006.0007</v>
          </cell>
          <cell r="B1044" t="str">
            <v>A</v>
          </cell>
          <cell r="C1044">
            <v>3</v>
          </cell>
          <cell r="D1044">
            <v>833</v>
          </cell>
          <cell r="E1044" t="str">
            <v>Assistencia medica Odontologica</v>
          </cell>
          <cell r="F1044">
            <v>0</v>
          </cell>
          <cell r="G1044">
            <v>0</v>
          </cell>
          <cell r="H1044">
            <v>37797.72</v>
          </cell>
          <cell r="I1044">
            <v>-37797.72</v>
          </cell>
        </row>
        <row r="1045">
          <cell r="A1045" t="str">
            <v>3.2.1.01.007</v>
          </cell>
          <cell r="B1045" t="str">
            <v>S</v>
          </cell>
          <cell r="C1045">
            <v>3</v>
          </cell>
          <cell r="D1045">
            <v>2389</v>
          </cell>
          <cell r="E1045" t="str">
            <v>Participações no Resultado</v>
          </cell>
          <cell r="F1045">
            <v>0</v>
          </cell>
          <cell r="G1045">
            <v>2924385.59</v>
          </cell>
          <cell r="H1045">
            <v>197142.62</v>
          </cell>
          <cell r="I1045">
            <v>2727242.97</v>
          </cell>
        </row>
        <row r="1046">
          <cell r="A1046" t="str">
            <v>3.2.1.01.007.0001</v>
          </cell>
          <cell r="B1046" t="str">
            <v>A</v>
          </cell>
          <cell r="C1046">
            <v>3</v>
          </cell>
          <cell r="D1046">
            <v>2390</v>
          </cell>
          <cell r="E1046" t="str">
            <v>PPR Operacional</v>
          </cell>
          <cell r="F1046">
            <v>0</v>
          </cell>
          <cell r="G1046">
            <v>2924385.59</v>
          </cell>
          <cell r="H1046">
            <v>0</v>
          </cell>
          <cell r="I1046">
            <v>2924385.59</v>
          </cell>
        </row>
        <row r="1047">
          <cell r="A1047" t="str">
            <v>3.2.1.01.007.0002</v>
          </cell>
          <cell r="B1047" t="str">
            <v>A</v>
          </cell>
          <cell r="C1047">
            <v>3</v>
          </cell>
          <cell r="D1047">
            <v>2617</v>
          </cell>
          <cell r="E1047" t="str">
            <v>Reversão Provisão PPR Operacional</v>
          </cell>
          <cell r="F1047">
            <v>0</v>
          </cell>
          <cell r="G1047">
            <v>0</v>
          </cell>
          <cell r="H1047">
            <v>197142.62</v>
          </cell>
          <cell r="I1047">
            <v>-197142.62</v>
          </cell>
        </row>
        <row r="1048">
          <cell r="A1048" t="str">
            <v>3.2.1.02</v>
          </cell>
          <cell r="B1048" t="str">
            <v>S</v>
          </cell>
          <cell r="C1048">
            <v>3</v>
          </cell>
          <cell r="D1048">
            <v>834</v>
          </cell>
          <cell r="E1048" t="str">
            <v>Custos com Infra-estrutura Portuária</v>
          </cell>
          <cell r="F1048">
            <v>0</v>
          </cell>
          <cell r="G1048">
            <v>12889330.109999999</v>
          </cell>
          <cell r="H1048">
            <v>15122.34</v>
          </cell>
          <cell r="I1048">
            <v>12874207.77</v>
          </cell>
        </row>
        <row r="1049">
          <cell r="A1049" t="str">
            <v>3.2.1.02.001</v>
          </cell>
          <cell r="B1049" t="str">
            <v>A</v>
          </cell>
          <cell r="C1049">
            <v>3</v>
          </cell>
          <cell r="D1049">
            <v>835</v>
          </cell>
          <cell r="E1049" t="str">
            <v>Dragagem dos Canais</v>
          </cell>
          <cell r="F1049">
            <v>0</v>
          </cell>
          <cell r="G1049">
            <v>590084.29</v>
          </cell>
          <cell r="H1049">
            <v>0</v>
          </cell>
          <cell r="I1049">
            <v>590084.29</v>
          </cell>
        </row>
        <row r="1050">
          <cell r="A1050" t="str">
            <v>3.2.1.02.002</v>
          </cell>
          <cell r="B1050" t="str">
            <v>A</v>
          </cell>
          <cell r="C1050">
            <v>3</v>
          </cell>
          <cell r="D1050">
            <v>836</v>
          </cell>
          <cell r="E1050" t="str">
            <v>Manutenção e Reparos Engenharia</v>
          </cell>
          <cell r="F1050">
            <v>0</v>
          </cell>
          <cell r="G1050">
            <v>2480426.27</v>
          </cell>
          <cell r="H1050">
            <v>15122.34</v>
          </cell>
          <cell r="I1050">
            <v>2465303.9300000002</v>
          </cell>
        </row>
        <row r="1051">
          <cell r="A1051" t="str">
            <v>3.2.1.02.003</v>
          </cell>
          <cell r="B1051" t="str">
            <v>A</v>
          </cell>
          <cell r="C1051">
            <v>3</v>
          </cell>
          <cell r="D1051">
            <v>837</v>
          </cell>
          <cell r="E1051" t="str">
            <v>Serviços Espec. de Engenharia</v>
          </cell>
          <cell r="F1051">
            <v>0</v>
          </cell>
          <cell r="G1051">
            <v>717407.2</v>
          </cell>
          <cell r="H1051">
            <v>0</v>
          </cell>
          <cell r="I1051">
            <v>717407.2</v>
          </cell>
        </row>
        <row r="1052">
          <cell r="A1052" t="str">
            <v>3.2.1.02.004</v>
          </cell>
          <cell r="B1052" t="str">
            <v>A</v>
          </cell>
          <cell r="C1052">
            <v>3</v>
          </cell>
          <cell r="D1052">
            <v>838</v>
          </cell>
          <cell r="E1052" t="str">
            <v>Levantamentos, Estudos e Projetos</v>
          </cell>
          <cell r="F1052">
            <v>0</v>
          </cell>
          <cell r="G1052">
            <v>2706110.25</v>
          </cell>
          <cell r="H1052">
            <v>0</v>
          </cell>
          <cell r="I1052">
            <v>2706110.25</v>
          </cell>
        </row>
        <row r="1053">
          <cell r="A1053" t="str">
            <v>3.2.1.02.006</v>
          </cell>
          <cell r="B1053" t="str">
            <v>A</v>
          </cell>
          <cell r="C1053">
            <v>3</v>
          </cell>
          <cell r="D1053">
            <v>840</v>
          </cell>
          <cell r="E1053" t="str">
            <v>Manutenção em Vias Rodoviárias</v>
          </cell>
          <cell r="F1053">
            <v>0</v>
          </cell>
          <cell r="G1053">
            <v>5440545.4100000001</v>
          </cell>
          <cell r="H1053">
            <v>0</v>
          </cell>
          <cell r="I1053">
            <v>5440545.4100000001</v>
          </cell>
        </row>
        <row r="1054">
          <cell r="A1054" t="str">
            <v>3.2.1.02.007</v>
          </cell>
          <cell r="B1054" t="str">
            <v>A</v>
          </cell>
          <cell r="C1054">
            <v>3</v>
          </cell>
          <cell r="D1054">
            <v>841</v>
          </cell>
          <cell r="E1054" t="str">
            <v>Outros Serviços Especializados</v>
          </cell>
          <cell r="F1054">
            <v>0</v>
          </cell>
          <cell r="G1054">
            <v>546955.18000000005</v>
          </cell>
          <cell r="H1054">
            <v>0</v>
          </cell>
          <cell r="I1054">
            <v>546955.18000000005</v>
          </cell>
        </row>
        <row r="1055">
          <cell r="A1055" t="str">
            <v>3.2.1.02.010</v>
          </cell>
          <cell r="B1055" t="str">
            <v>A</v>
          </cell>
          <cell r="C1055">
            <v>3</v>
          </cell>
          <cell r="D1055">
            <v>870</v>
          </cell>
          <cell r="E1055" t="str">
            <v>Sinalização</v>
          </cell>
          <cell r="F1055">
            <v>0</v>
          </cell>
          <cell r="G1055">
            <v>407801.51</v>
          </cell>
          <cell r="H1055">
            <v>0</v>
          </cell>
          <cell r="I1055">
            <v>407801.51</v>
          </cell>
        </row>
        <row r="1056">
          <cell r="A1056" t="str">
            <v>3.2.1.03</v>
          </cell>
          <cell r="B1056" t="str">
            <v>S</v>
          </cell>
          <cell r="C1056">
            <v>3</v>
          </cell>
          <cell r="D1056">
            <v>844</v>
          </cell>
          <cell r="E1056" t="str">
            <v>Custos Gerais</v>
          </cell>
          <cell r="F1056">
            <v>0</v>
          </cell>
          <cell r="G1056">
            <v>25709612.66</v>
          </cell>
          <cell r="H1056">
            <v>11200</v>
          </cell>
          <cell r="I1056">
            <v>25698412.66</v>
          </cell>
        </row>
        <row r="1057">
          <cell r="A1057" t="str">
            <v>3.2.1.03.003</v>
          </cell>
          <cell r="B1057" t="str">
            <v>A</v>
          </cell>
          <cell r="C1057">
            <v>3</v>
          </cell>
          <cell r="D1057">
            <v>847</v>
          </cell>
          <cell r="E1057" t="str">
            <v>Remuneração a Estag. e Bolsistas</v>
          </cell>
          <cell r="F1057">
            <v>0</v>
          </cell>
          <cell r="G1057">
            <v>419753</v>
          </cell>
          <cell r="H1057">
            <v>0</v>
          </cell>
          <cell r="I1057">
            <v>419753</v>
          </cell>
        </row>
        <row r="1058">
          <cell r="A1058" t="str">
            <v>3.2.1.03.005</v>
          </cell>
          <cell r="B1058" t="str">
            <v>A</v>
          </cell>
          <cell r="C1058">
            <v>3</v>
          </cell>
          <cell r="D1058">
            <v>849</v>
          </cell>
          <cell r="E1058" t="str">
            <v>Segurança e Vigilância</v>
          </cell>
          <cell r="F1058">
            <v>0</v>
          </cell>
          <cell r="G1058">
            <v>534997.81000000006</v>
          </cell>
          <cell r="H1058">
            <v>0</v>
          </cell>
          <cell r="I1058">
            <v>534997.81000000006</v>
          </cell>
        </row>
        <row r="1059">
          <cell r="A1059" t="str">
            <v>3.2.1.03.006</v>
          </cell>
          <cell r="B1059" t="str">
            <v>A</v>
          </cell>
          <cell r="C1059">
            <v>3</v>
          </cell>
          <cell r="D1059">
            <v>850</v>
          </cell>
          <cell r="E1059" t="str">
            <v>Serviços Terceirizados - Manutenção</v>
          </cell>
          <cell r="F1059">
            <v>0</v>
          </cell>
          <cell r="G1059">
            <v>3382320.1</v>
          </cell>
          <cell r="H1059">
            <v>0</v>
          </cell>
          <cell r="I1059">
            <v>3382320.1</v>
          </cell>
        </row>
        <row r="1060">
          <cell r="A1060" t="str">
            <v>3.2.1.03.007</v>
          </cell>
          <cell r="B1060" t="str">
            <v>A</v>
          </cell>
          <cell r="C1060">
            <v>3</v>
          </cell>
          <cell r="D1060">
            <v>851</v>
          </cell>
          <cell r="E1060" t="str">
            <v>Serviços Terceirizados - Limpeza</v>
          </cell>
          <cell r="F1060">
            <v>0</v>
          </cell>
          <cell r="G1060">
            <v>4828852.3499999996</v>
          </cell>
          <cell r="H1060">
            <v>0</v>
          </cell>
          <cell r="I1060">
            <v>4828852.3499999996</v>
          </cell>
        </row>
        <row r="1061">
          <cell r="A1061" t="str">
            <v>3.2.1.03.008</v>
          </cell>
          <cell r="B1061" t="str">
            <v>A</v>
          </cell>
          <cell r="C1061">
            <v>3</v>
          </cell>
          <cell r="D1061">
            <v>852</v>
          </cell>
          <cell r="E1061" t="str">
            <v>Passagens  aéreas</v>
          </cell>
          <cell r="F1061">
            <v>0</v>
          </cell>
          <cell r="G1061">
            <v>14703.1</v>
          </cell>
          <cell r="H1061">
            <v>0</v>
          </cell>
          <cell r="I1061">
            <v>14703.1</v>
          </cell>
        </row>
        <row r="1062">
          <cell r="A1062" t="str">
            <v>3.2.1.03.011</v>
          </cell>
          <cell r="B1062" t="str">
            <v>A</v>
          </cell>
          <cell r="C1062">
            <v>3</v>
          </cell>
          <cell r="D1062">
            <v>855</v>
          </cell>
          <cell r="E1062" t="str">
            <v>Meio Ambiente</v>
          </cell>
          <cell r="F1062">
            <v>0</v>
          </cell>
          <cell r="G1062">
            <v>1471733.62</v>
          </cell>
          <cell r="H1062">
            <v>11200</v>
          </cell>
          <cell r="I1062">
            <v>1460533.62</v>
          </cell>
        </row>
        <row r="1063">
          <cell r="A1063" t="str">
            <v>3.2.1.03.013</v>
          </cell>
          <cell r="B1063" t="str">
            <v>A</v>
          </cell>
          <cell r="C1063">
            <v>3</v>
          </cell>
          <cell r="D1063">
            <v>857</v>
          </cell>
          <cell r="E1063" t="str">
            <v>Locação de Bens Móveis</v>
          </cell>
          <cell r="F1063">
            <v>0</v>
          </cell>
          <cell r="G1063">
            <v>1022658.62</v>
          </cell>
          <cell r="H1063">
            <v>0</v>
          </cell>
          <cell r="I1063">
            <v>1022658.62</v>
          </cell>
        </row>
        <row r="1064">
          <cell r="A1064" t="str">
            <v>3.2.1.03.017</v>
          </cell>
          <cell r="B1064" t="str">
            <v>A</v>
          </cell>
          <cell r="C1064">
            <v>3</v>
          </cell>
          <cell r="D1064">
            <v>861</v>
          </cell>
          <cell r="E1064" t="str">
            <v>Consultoria Geral</v>
          </cell>
          <cell r="F1064">
            <v>0</v>
          </cell>
          <cell r="G1064">
            <v>3900</v>
          </cell>
          <cell r="H1064">
            <v>0</v>
          </cell>
          <cell r="I1064">
            <v>3900</v>
          </cell>
        </row>
        <row r="1065">
          <cell r="A1065" t="str">
            <v>3.2.1.03.018</v>
          </cell>
          <cell r="B1065" t="str">
            <v>A</v>
          </cell>
          <cell r="C1065">
            <v>3</v>
          </cell>
          <cell r="D1065">
            <v>862</v>
          </cell>
          <cell r="E1065" t="str">
            <v>Transporte e Locomoção</v>
          </cell>
          <cell r="F1065">
            <v>0</v>
          </cell>
          <cell r="G1065">
            <v>618930.65</v>
          </cell>
          <cell r="H1065">
            <v>0</v>
          </cell>
          <cell r="I1065">
            <v>618930.65</v>
          </cell>
        </row>
        <row r="1066">
          <cell r="A1066" t="str">
            <v>3.2.1.03.019</v>
          </cell>
          <cell r="B1066" t="str">
            <v>A</v>
          </cell>
          <cell r="C1066">
            <v>3</v>
          </cell>
          <cell r="D1066">
            <v>863</v>
          </cell>
          <cell r="E1066" t="str">
            <v>Suporte e Manutençao de Sistemas</v>
          </cell>
          <cell r="F1066">
            <v>0</v>
          </cell>
          <cell r="G1066">
            <v>912897.11</v>
          </cell>
          <cell r="H1066">
            <v>0</v>
          </cell>
          <cell r="I1066">
            <v>912897.11</v>
          </cell>
        </row>
        <row r="1067">
          <cell r="A1067" t="str">
            <v>3.2.1.03.020</v>
          </cell>
          <cell r="B1067" t="str">
            <v>A</v>
          </cell>
          <cell r="C1067">
            <v>3</v>
          </cell>
          <cell r="D1067">
            <v>864</v>
          </cell>
          <cell r="E1067" t="str">
            <v>Assinatura de Publicações Técnicas</v>
          </cell>
          <cell r="F1067">
            <v>0</v>
          </cell>
          <cell r="G1067">
            <v>10000</v>
          </cell>
          <cell r="H1067">
            <v>0</v>
          </cell>
          <cell r="I1067">
            <v>10000</v>
          </cell>
        </row>
        <row r="1068">
          <cell r="A1068" t="str">
            <v>3.2.1.03.022</v>
          </cell>
          <cell r="B1068" t="str">
            <v>A</v>
          </cell>
          <cell r="C1068">
            <v>3</v>
          </cell>
          <cell r="D1068">
            <v>866</v>
          </cell>
          <cell r="E1068" t="str">
            <v>Manutenção e Reparos de Veículos</v>
          </cell>
          <cell r="F1068">
            <v>0</v>
          </cell>
          <cell r="G1068">
            <v>14130.4</v>
          </cell>
          <cell r="H1068">
            <v>0</v>
          </cell>
          <cell r="I1068">
            <v>14130.4</v>
          </cell>
        </row>
        <row r="1069">
          <cell r="A1069" t="str">
            <v>3.2.1.03.023</v>
          </cell>
          <cell r="B1069" t="str">
            <v>A</v>
          </cell>
          <cell r="C1069">
            <v>3</v>
          </cell>
          <cell r="D1069">
            <v>867</v>
          </cell>
          <cell r="E1069" t="str">
            <v>Manutenção e Reparos em Geral</v>
          </cell>
          <cell r="F1069">
            <v>0</v>
          </cell>
          <cell r="G1069">
            <v>907875.83</v>
          </cell>
          <cell r="H1069">
            <v>0</v>
          </cell>
          <cell r="I1069">
            <v>907875.83</v>
          </cell>
        </row>
        <row r="1070">
          <cell r="A1070" t="str">
            <v>3.2.1.03.027</v>
          </cell>
          <cell r="B1070" t="str">
            <v>A</v>
          </cell>
          <cell r="C1070">
            <v>3</v>
          </cell>
          <cell r="D1070">
            <v>871</v>
          </cell>
          <cell r="E1070" t="str">
            <v>Despesas Diversas</v>
          </cell>
          <cell r="F1070">
            <v>0</v>
          </cell>
          <cell r="G1070">
            <v>773</v>
          </cell>
          <cell r="H1070">
            <v>0</v>
          </cell>
          <cell r="I1070">
            <v>773</v>
          </cell>
        </row>
        <row r="1071">
          <cell r="A1071" t="str">
            <v>3.2.1.03.028</v>
          </cell>
          <cell r="B1071" t="str">
            <v>A</v>
          </cell>
          <cell r="C1071">
            <v>3</v>
          </cell>
          <cell r="D1071">
            <v>1226</v>
          </cell>
          <cell r="E1071" t="str">
            <v>Locação de Veiculos</v>
          </cell>
          <cell r="F1071">
            <v>0</v>
          </cell>
          <cell r="G1071">
            <v>275709.43</v>
          </cell>
          <cell r="H1071">
            <v>0</v>
          </cell>
          <cell r="I1071">
            <v>275709.43</v>
          </cell>
        </row>
        <row r="1072">
          <cell r="A1072" t="str">
            <v>3.2.1.03.030</v>
          </cell>
          <cell r="B1072" t="str">
            <v>A</v>
          </cell>
          <cell r="C1072">
            <v>3</v>
          </cell>
          <cell r="D1072">
            <v>1249</v>
          </cell>
          <cell r="E1072" t="str">
            <v>Despesas c/ Fretes e Despachos</v>
          </cell>
          <cell r="F1072">
            <v>0</v>
          </cell>
          <cell r="G1072">
            <v>719.57</v>
          </cell>
          <cell r="H1072">
            <v>0</v>
          </cell>
          <cell r="I1072">
            <v>719.57</v>
          </cell>
        </row>
        <row r="1073">
          <cell r="A1073" t="str">
            <v>3.2.1.03.031</v>
          </cell>
          <cell r="B1073" t="str">
            <v>A</v>
          </cell>
          <cell r="C1073">
            <v>3</v>
          </cell>
          <cell r="D1073">
            <v>1341</v>
          </cell>
          <cell r="E1073" t="str">
            <v>Licenças de Uso</v>
          </cell>
          <cell r="F1073">
            <v>0</v>
          </cell>
          <cell r="G1073">
            <v>543413.21</v>
          </cell>
          <cell r="H1073">
            <v>0</v>
          </cell>
          <cell r="I1073">
            <v>543413.21</v>
          </cell>
        </row>
        <row r="1074">
          <cell r="A1074" t="str">
            <v>3.2.1.03.033</v>
          </cell>
          <cell r="B1074" t="str">
            <v>A</v>
          </cell>
          <cell r="C1074">
            <v>3</v>
          </cell>
          <cell r="D1074">
            <v>1729</v>
          </cell>
          <cell r="E1074" t="str">
            <v>Serviços de Medicina do Trabalho</v>
          </cell>
          <cell r="F1074">
            <v>0</v>
          </cell>
          <cell r="G1074">
            <v>26784.98</v>
          </cell>
          <cell r="H1074">
            <v>0</v>
          </cell>
          <cell r="I1074">
            <v>26784.98</v>
          </cell>
        </row>
        <row r="1075">
          <cell r="A1075" t="str">
            <v>3.2.1.03.034</v>
          </cell>
          <cell r="B1075" t="str">
            <v>A</v>
          </cell>
          <cell r="C1075">
            <v>3</v>
          </cell>
          <cell r="D1075">
            <v>1965</v>
          </cell>
          <cell r="E1075" t="str">
            <v>Serviços Terceirizados - Administrativo</v>
          </cell>
          <cell r="F1075">
            <v>0</v>
          </cell>
          <cell r="G1075">
            <v>3256876</v>
          </cell>
          <cell r="H1075">
            <v>0</v>
          </cell>
          <cell r="I1075">
            <v>3256876</v>
          </cell>
        </row>
        <row r="1076">
          <cell r="A1076" t="str">
            <v>3.2.1.03.035</v>
          </cell>
          <cell r="B1076" t="str">
            <v>A</v>
          </cell>
          <cell r="C1076">
            <v>3</v>
          </cell>
          <cell r="D1076">
            <v>1966</v>
          </cell>
          <cell r="E1076" t="str">
            <v>Serviços Terceirizados - Operacional</v>
          </cell>
          <cell r="F1076">
            <v>0</v>
          </cell>
          <cell r="G1076">
            <v>7442218.8799999999</v>
          </cell>
          <cell r="H1076">
            <v>0</v>
          </cell>
          <cell r="I1076">
            <v>7442218.8799999999</v>
          </cell>
        </row>
        <row r="1077">
          <cell r="A1077" t="str">
            <v>3.2.1.03.036</v>
          </cell>
          <cell r="B1077" t="str">
            <v>A</v>
          </cell>
          <cell r="C1077">
            <v>3</v>
          </cell>
          <cell r="D1077">
            <v>2653</v>
          </cell>
          <cell r="E1077" t="str">
            <v>Auditoria</v>
          </cell>
          <cell r="F1077">
            <v>0</v>
          </cell>
          <cell r="G1077">
            <v>20365</v>
          </cell>
          <cell r="H1077">
            <v>0</v>
          </cell>
          <cell r="I1077">
            <v>20365</v>
          </cell>
        </row>
        <row r="1078">
          <cell r="A1078" t="str">
            <v>3.2.1.04</v>
          </cell>
          <cell r="B1078" t="str">
            <v>S</v>
          </cell>
          <cell r="C1078">
            <v>3</v>
          </cell>
          <cell r="D1078">
            <v>872</v>
          </cell>
          <cell r="E1078" t="str">
            <v>Custos com Materiais</v>
          </cell>
          <cell r="F1078">
            <v>0</v>
          </cell>
          <cell r="G1078">
            <v>332112.15000000002</v>
          </cell>
          <cell r="H1078">
            <v>0</v>
          </cell>
          <cell r="I1078">
            <v>332112.15000000002</v>
          </cell>
        </row>
        <row r="1079">
          <cell r="A1079" t="str">
            <v>3.2.1.04.001</v>
          </cell>
          <cell r="B1079" t="str">
            <v>A</v>
          </cell>
          <cell r="C1079">
            <v>3</v>
          </cell>
          <cell r="D1079">
            <v>873</v>
          </cell>
          <cell r="E1079" t="str">
            <v>Combustiveis e Lubrificantes</v>
          </cell>
          <cell r="F1079">
            <v>0</v>
          </cell>
          <cell r="G1079">
            <v>119699.65</v>
          </cell>
          <cell r="H1079">
            <v>0</v>
          </cell>
          <cell r="I1079">
            <v>119699.65</v>
          </cell>
        </row>
        <row r="1080">
          <cell r="A1080" t="str">
            <v>3.2.1.04.002</v>
          </cell>
          <cell r="B1080" t="str">
            <v>A</v>
          </cell>
          <cell r="C1080">
            <v>3</v>
          </cell>
          <cell r="D1080">
            <v>874</v>
          </cell>
          <cell r="E1080" t="str">
            <v>Material de Consumo</v>
          </cell>
          <cell r="F1080">
            <v>0</v>
          </cell>
          <cell r="G1080">
            <v>3443.34</v>
          </cell>
          <cell r="H1080">
            <v>0</v>
          </cell>
          <cell r="I1080">
            <v>3443.34</v>
          </cell>
        </row>
        <row r="1081">
          <cell r="A1081" t="str">
            <v>3.2.1.04.003</v>
          </cell>
          <cell r="B1081" t="str">
            <v>A</v>
          </cell>
          <cell r="C1081">
            <v>3</v>
          </cell>
          <cell r="D1081">
            <v>875</v>
          </cell>
          <cell r="E1081" t="str">
            <v>Objetos de Pequenos Valores</v>
          </cell>
          <cell r="F1081">
            <v>0</v>
          </cell>
          <cell r="G1081">
            <v>2661</v>
          </cell>
          <cell r="H1081">
            <v>0</v>
          </cell>
          <cell r="I1081">
            <v>2661</v>
          </cell>
        </row>
        <row r="1082">
          <cell r="A1082" t="str">
            <v>3.2.1.04.005</v>
          </cell>
          <cell r="B1082" t="str">
            <v>A</v>
          </cell>
          <cell r="C1082">
            <v>3</v>
          </cell>
          <cell r="D1082">
            <v>877</v>
          </cell>
          <cell r="E1082" t="str">
            <v>Fardamento e EPI's</v>
          </cell>
          <cell r="F1082">
            <v>0</v>
          </cell>
          <cell r="G1082">
            <v>3589.76</v>
          </cell>
          <cell r="H1082">
            <v>0</v>
          </cell>
          <cell r="I1082">
            <v>3589.76</v>
          </cell>
        </row>
        <row r="1083">
          <cell r="A1083" t="str">
            <v>3.2.1.04.006</v>
          </cell>
          <cell r="B1083" t="str">
            <v>A</v>
          </cell>
          <cell r="C1083">
            <v>3</v>
          </cell>
          <cell r="D1083">
            <v>1123</v>
          </cell>
          <cell r="E1083" t="str">
            <v>Materiais Diversos</v>
          </cell>
          <cell r="F1083">
            <v>0</v>
          </cell>
          <cell r="G1083">
            <v>28730.73</v>
          </cell>
          <cell r="H1083">
            <v>0</v>
          </cell>
          <cell r="I1083">
            <v>28730.73</v>
          </cell>
        </row>
        <row r="1084">
          <cell r="A1084" t="str">
            <v>3.2.1.04.007</v>
          </cell>
          <cell r="B1084" t="str">
            <v>A</v>
          </cell>
          <cell r="C1084">
            <v>3</v>
          </cell>
          <cell r="D1084">
            <v>1971</v>
          </cell>
          <cell r="E1084" t="str">
            <v>Material de Expediente</v>
          </cell>
          <cell r="F1084">
            <v>0</v>
          </cell>
          <cell r="G1084">
            <v>1115.1199999999999</v>
          </cell>
          <cell r="H1084">
            <v>0</v>
          </cell>
          <cell r="I1084">
            <v>1115.1199999999999</v>
          </cell>
        </row>
        <row r="1085">
          <cell r="A1085" t="str">
            <v>3.2.1.04.008</v>
          </cell>
          <cell r="B1085" t="str">
            <v>A</v>
          </cell>
          <cell r="C1085">
            <v>3</v>
          </cell>
          <cell r="D1085">
            <v>1972</v>
          </cell>
          <cell r="E1085" t="str">
            <v>Material de Manutenção</v>
          </cell>
          <cell r="F1085">
            <v>0</v>
          </cell>
          <cell r="G1085">
            <v>172872.55</v>
          </cell>
          <cell r="H1085">
            <v>0</v>
          </cell>
          <cell r="I1085">
            <v>172872.55</v>
          </cell>
        </row>
        <row r="1086">
          <cell r="A1086" t="str">
            <v>3.2.1.05</v>
          </cell>
          <cell r="B1086" t="str">
            <v>S</v>
          </cell>
          <cell r="C1086">
            <v>3</v>
          </cell>
          <cell r="D1086">
            <v>878</v>
          </cell>
          <cell r="E1086" t="str">
            <v>Custos com Serviços Essenciais</v>
          </cell>
          <cell r="F1086">
            <v>0</v>
          </cell>
          <cell r="G1086">
            <v>2287078.44</v>
          </cell>
          <cell r="H1086">
            <v>0</v>
          </cell>
          <cell r="I1086">
            <v>2287078.44</v>
          </cell>
        </row>
        <row r="1087">
          <cell r="A1087" t="str">
            <v>3.2.1.05.001</v>
          </cell>
          <cell r="B1087" t="str">
            <v>A</v>
          </cell>
          <cell r="C1087">
            <v>3</v>
          </cell>
          <cell r="D1087">
            <v>879</v>
          </cell>
          <cell r="E1087" t="str">
            <v>Energia Elétrica</v>
          </cell>
          <cell r="F1087">
            <v>0</v>
          </cell>
          <cell r="G1087">
            <v>1550389.66</v>
          </cell>
          <cell r="H1087">
            <v>0</v>
          </cell>
          <cell r="I1087">
            <v>1550389.66</v>
          </cell>
        </row>
        <row r="1088">
          <cell r="A1088" t="str">
            <v>3.2.1.05.003</v>
          </cell>
          <cell r="B1088" t="str">
            <v>A</v>
          </cell>
          <cell r="C1088">
            <v>3</v>
          </cell>
          <cell r="D1088">
            <v>881</v>
          </cell>
          <cell r="E1088" t="str">
            <v>Comunicação (Telefone Móvel)</v>
          </cell>
          <cell r="F1088">
            <v>0</v>
          </cell>
          <cell r="G1088">
            <v>84859.839999999997</v>
          </cell>
          <cell r="H1088">
            <v>0</v>
          </cell>
          <cell r="I1088">
            <v>84859.839999999997</v>
          </cell>
        </row>
        <row r="1089">
          <cell r="A1089" t="str">
            <v>3.2.1.05.004</v>
          </cell>
          <cell r="B1089" t="str">
            <v>A</v>
          </cell>
          <cell r="C1089">
            <v>3</v>
          </cell>
          <cell r="D1089">
            <v>882</v>
          </cell>
          <cell r="E1089" t="str">
            <v>Água e Esgoto</v>
          </cell>
          <cell r="F1089">
            <v>0</v>
          </cell>
          <cell r="G1089">
            <v>538162.92000000004</v>
          </cell>
          <cell r="H1089">
            <v>0</v>
          </cell>
          <cell r="I1089">
            <v>538162.92000000004</v>
          </cell>
        </row>
        <row r="1090">
          <cell r="A1090" t="str">
            <v>3.2.1.05.005</v>
          </cell>
          <cell r="B1090" t="str">
            <v>A</v>
          </cell>
          <cell r="C1090">
            <v>3</v>
          </cell>
          <cell r="D1090">
            <v>1861</v>
          </cell>
          <cell r="E1090" t="str">
            <v>Comunicação (Telefone Fixo)</v>
          </cell>
          <cell r="F1090">
            <v>0</v>
          </cell>
          <cell r="G1090">
            <v>55508.41</v>
          </cell>
          <cell r="H1090">
            <v>0</v>
          </cell>
          <cell r="I1090">
            <v>55508.41</v>
          </cell>
        </row>
        <row r="1091">
          <cell r="A1091" t="str">
            <v>3.2.1.05.006</v>
          </cell>
          <cell r="B1091" t="str">
            <v>A</v>
          </cell>
          <cell r="C1091">
            <v>3</v>
          </cell>
          <cell r="D1091">
            <v>1863</v>
          </cell>
          <cell r="E1091" t="str">
            <v>Comunicação (Internet)</v>
          </cell>
          <cell r="F1091">
            <v>0</v>
          </cell>
          <cell r="G1091">
            <v>58157.61</v>
          </cell>
          <cell r="H1091">
            <v>0</v>
          </cell>
          <cell r="I1091">
            <v>58157.61</v>
          </cell>
        </row>
        <row r="1092">
          <cell r="A1092" t="str">
            <v>3.2.1.06</v>
          </cell>
          <cell r="B1092" t="str">
            <v>S</v>
          </cell>
          <cell r="C1092">
            <v>3</v>
          </cell>
          <cell r="D1092">
            <v>1240</v>
          </cell>
          <cell r="E1092" t="str">
            <v>Custos Ponta de Espera e Cujupe</v>
          </cell>
          <cell r="F1092">
            <v>0</v>
          </cell>
          <cell r="G1092">
            <v>806914.75</v>
          </cell>
          <cell r="H1092">
            <v>0</v>
          </cell>
          <cell r="I1092">
            <v>806914.75</v>
          </cell>
        </row>
        <row r="1093">
          <cell r="A1093" t="str">
            <v>3.2.1.06.001</v>
          </cell>
          <cell r="B1093" t="str">
            <v>A</v>
          </cell>
          <cell r="C1093">
            <v>3</v>
          </cell>
          <cell r="D1093">
            <v>1241</v>
          </cell>
          <cell r="E1093" t="str">
            <v>Energia Elétrica</v>
          </cell>
          <cell r="F1093">
            <v>0</v>
          </cell>
          <cell r="G1093">
            <v>303656.19</v>
          </cell>
          <cell r="H1093">
            <v>0</v>
          </cell>
          <cell r="I1093">
            <v>303656.19</v>
          </cell>
        </row>
        <row r="1094">
          <cell r="A1094" t="str">
            <v>3.2.1.06.002</v>
          </cell>
          <cell r="B1094" t="str">
            <v>A</v>
          </cell>
          <cell r="C1094">
            <v>3</v>
          </cell>
          <cell r="D1094">
            <v>1242</v>
          </cell>
          <cell r="E1094" t="str">
            <v>Água e Esgoto</v>
          </cell>
          <cell r="F1094">
            <v>0</v>
          </cell>
          <cell r="G1094">
            <v>139403.54999999999</v>
          </cell>
          <cell r="H1094">
            <v>0</v>
          </cell>
          <cell r="I1094">
            <v>139403.54999999999</v>
          </cell>
        </row>
        <row r="1095">
          <cell r="A1095" t="str">
            <v>3.2.1.06.009</v>
          </cell>
          <cell r="B1095" t="str">
            <v>A</v>
          </cell>
          <cell r="C1095">
            <v>3</v>
          </cell>
          <cell r="D1095">
            <v>1263</v>
          </cell>
          <cell r="E1095" t="str">
            <v>Refeição</v>
          </cell>
          <cell r="F1095">
            <v>0</v>
          </cell>
          <cell r="G1095">
            <v>363855.01</v>
          </cell>
          <cell r="H1095">
            <v>0</v>
          </cell>
          <cell r="I1095">
            <v>363855.01</v>
          </cell>
        </row>
        <row r="1096">
          <cell r="A1096" t="str">
            <v>3.2.2</v>
          </cell>
          <cell r="B1096" t="str">
            <v>S</v>
          </cell>
          <cell r="C1096">
            <v>3</v>
          </cell>
          <cell r="D1096">
            <v>883</v>
          </cell>
          <cell r="E1096" t="str">
            <v>Despesas Administrativas</v>
          </cell>
          <cell r="F1096">
            <v>0</v>
          </cell>
          <cell r="G1096">
            <v>110052523.56</v>
          </cell>
          <cell r="H1096">
            <v>23530377.670000002</v>
          </cell>
          <cell r="I1096">
            <v>86522145.890000001</v>
          </cell>
        </row>
        <row r="1097">
          <cell r="A1097" t="str">
            <v>3.2.2.01</v>
          </cell>
          <cell r="B1097" t="str">
            <v>S</v>
          </cell>
          <cell r="C1097">
            <v>3</v>
          </cell>
          <cell r="D1097">
            <v>884</v>
          </cell>
          <cell r="E1097" t="str">
            <v>Despesas com Pessoal</v>
          </cell>
          <cell r="F1097">
            <v>0</v>
          </cell>
          <cell r="G1097">
            <v>40463158.57</v>
          </cell>
          <cell r="H1097">
            <v>1854198.44</v>
          </cell>
          <cell r="I1097">
            <v>38608960.130000003</v>
          </cell>
        </row>
        <row r="1098">
          <cell r="A1098" t="str">
            <v>3.2.2.01.001</v>
          </cell>
          <cell r="B1098" t="str">
            <v>S</v>
          </cell>
          <cell r="C1098">
            <v>3</v>
          </cell>
          <cell r="D1098">
            <v>885</v>
          </cell>
          <cell r="E1098" t="str">
            <v>Remunerações e Vantagens</v>
          </cell>
          <cell r="F1098">
            <v>0</v>
          </cell>
          <cell r="G1098">
            <v>20334336.82</v>
          </cell>
          <cell r="H1098">
            <v>553735.81999999995</v>
          </cell>
          <cell r="I1098">
            <v>19780601</v>
          </cell>
        </row>
        <row r="1099">
          <cell r="A1099" t="str">
            <v>3.2.2.01.001.0001</v>
          </cell>
          <cell r="B1099" t="str">
            <v>A</v>
          </cell>
          <cell r="C1099">
            <v>3</v>
          </cell>
          <cell r="D1099">
            <v>886</v>
          </cell>
          <cell r="E1099" t="str">
            <v>Salários</v>
          </cell>
          <cell r="F1099">
            <v>0</v>
          </cell>
          <cell r="G1099">
            <v>10217848.41</v>
          </cell>
          <cell r="H1099">
            <v>0</v>
          </cell>
          <cell r="I1099">
            <v>10217848.41</v>
          </cell>
        </row>
        <row r="1100">
          <cell r="A1100" t="str">
            <v>3.2.2.01.001.0002</v>
          </cell>
          <cell r="B1100" t="str">
            <v>A</v>
          </cell>
          <cell r="C1100">
            <v>3</v>
          </cell>
          <cell r="D1100">
            <v>887</v>
          </cell>
          <cell r="E1100" t="str">
            <v>Férias</v>
          </cell>
          <cell r="F1100">
            <v>0</v>
          </cell>
          <cell r="G1100">
            <v>2281700.39</v>
          </cell>
          <cell r="H1100">
            <v>0</v>
          </cell>
          <cell r="I1100">
            <v>2281700.39</v>
          </cell>
        </row>
        <row r="1101">
          <cell r="A1101" t="str">
            <v>3.2.2.01.001.0003</v>
          </cell>
          <cell r="B1101" t="str">
            <v>A</v>
          </cell>
          <cell r="C1101">
            <v>3</v>
          </cell>
          <cell r="D1101">
            <v>888</v>
          </cell>
          <cell r="E1101" t="str">
            <v>13º Salários</v>
          </cell>
          <cell r="F1101">
            <v>0</v>
          </cell>
          <cell r="G1101">
            <v>1543712.17</v>
          </cell>
          <cell r="H1101">
            <v>0</v>
          </cell>
          <cell r="I1101">
            <v>1543712.17</v>
          </cell>
        </row>
        <row r="1102">
          <cell r="A1102" t="str">
            <v>3.2.2.01.001.0004</v>
          </cell>
          <cell r="B1102" t="str">
            <v>A</v>
          </cell>
          <cell r="C1102">
            <v>3</v>
          </cell>
          <cell r="D1102">
            <v>889</v>
          </cell>
          <cell r="E1102" t="str">
            <v>Diárias - Negócios</v>
          </cell>
          <cell r="F1102">
            <v>0</v>
          </cell>
          <cell r="G1102">
            <v>48720.28</v>
          </cell>
          <cell r="H1102">
            <v>0</v>
          </cell>
          <cell r="I1102">
            <v>48720.28</v>
          </cell>
        </row>
        <row r="1103">
          <cell r="A1103" t="str">
            <v>3.2.2.01.001.0005</v>
          </cell>
          <cell r="B1103" t="str">
            <v>A</v>
          </cell>
          <cell r="C1103">
            <v>3</v>
          </cell>
          <cell r="D1103">
            <v>890</v>
          </cell>
          <cell r="E1103" t="str">
            <v>Adicional tempo de servico</v>
          </cell>
          <cell r="F1103">
            <v>0</v>
          </cell>
          <cell r="G1103">
            <v>213787.02</v>
          </cell>
          <cell r="H1103">
            <v>0</v>
          </cell>
          <cell r="I1103">
            <v>213787.02</v>
          </cell>
        </row>
        <row r="1104">
          <cell r="A1104" t="str">
            <v>3.2.2.01.001.0007</v>
          </cell>
          <cell r="B1104" t="str">
            <v>A</v>
          </cell>
          <cell r="C1104">
            <v>3</v>
          </cell>
          <cell r="D1104">
            <v>892</v>
          </cell>
          <cell r="E1104" t="str">
            <v>Adicional risco</v>
          </cell>
          <cell r="F1104">
            <v>0</v>
          </cell>
          <cell r="G1104">
            <v>4043638.93</v>
          </cell>
          <cell r="H1104">
            <v>0</v>
          </cell>
          <cell r="I1104">
            <v>4043638.93</v>
          </cell>
        </row>
        <row r="1105">
          <cell r="A1105" t="str">
            <v>3.2.2.01.001.0008</v>
          </cell>
          <cell r="B1105" t="str">
            <v>A</v>
          </cell>
          <cell r="C1105">
            <v>3</v>
          </cell>
          <cell r="D1105">
            <v>893</v>
          </cell>
          <cell r="E1105" t="str">
            <v>Grat. servicos extraordinarios</v>
          </cell>
          <cell r="F1105">
            <v>0</v>
          </cell>
          <cell r="G1105">
            <v>994102.99</v>
          </cell>
          <cell r="H1105">
            <v>0</v>
          </cell>
          <cell r="I1105">
            <v>994102.99</v>
          </cell>
        </row>
        <row r="1106">
          <cell r="A1106" t="str">
            <v>3.2.2.01.001.0009</v>
          </cell>
          <cell r="B1106" t="str">
            <v>A</v>
          </cell>
          <cell r="C1106">
            <v>3</v>
          </cell>
          <cell r="D1106">
            <v>894</v>
          </cell>
          <cell r="E1106" t="str">
            <v>Funcao Grat. incorporada</v>
          </cell>
          <cell r="F1106">
            <v>0</v>
          </cell>
          <cell r="G1106">
            <v>157985.67000000001</v>
          </cell>
          <cell r="H1106">
            <v>0</v>
          </cell>
          <cell r="I1106">
            <v>157985.67000000001</v>
          </cell>
        </row>
        <row r="1107">
          <cell r="A1107" t="str">
            <v>3.2.2.01.001.0010</v>
          </cell>
          <cell r="B1107" t="str">
            <v>A</v>
          </cell>
          <cell r="C1107">
            <v>3</v>
          </cell>
          <cell r="D1107">
            <v>895</v>
          </cell>
          <cell r="E1107" t="str">
            <v>abono pecuniario</v>
          </cell>
          <cell r="F1107">
            <v>0</v>
          </cell>
          <cell r="G1107">
            <v>508202.07</v>
          </cell>
          <cell r="H1107">
            <v>0</v>
          </cell>
          <cell r="I1107">
            <v>508202.07</v>
          </cell>
        </row>
        <row r="1108">
          <cell r="A1108" t="str">
            <v>3.2.2.01.001.0011</v>
          </cell>
          <cell r="B1108" t="str">
            <v>A</v>
          </cell>
          <cell r="C1108">
            <v>3</v>
          </cell>
          <cell r="D1108">
            <v>896</v>
          </cell>
          <cell r="E1108" t="str">
            <v>Adicional Noturno</v>
          </cell>
          <cell r="F1108">
            <v>0</v>
          </cell>
          <cell r="G1108">
            <v>113044.04</v>
          </cell>
          <cell r="H1108">
            <v>0</v>
          </cell>
          <cell r="I1108">
            <v>113044.04</v>
          </cell>
        </row>
        <row r="1109">
          <cell r="A1109" t="str">
            <v>3.2.2.01.001.0012</v>
          </cell>
          <cell r="B1109" t="str">
            <v>A</v>
          </cell>
          <cell r="C1109">
            <v>3</v>
          </cell>
          <cell r="D1109">
            <v>897</v>
          </cell>
          <cell r="E1109" t="str">
            <v>Hora Extra</v>
          </cell>
          <cell r="F1109">
            <v>0</v>
          </cell>
          <cell r="G1109">
            <v>80381.929999999993</v>
          </cell>
          <cell r="H1109">
            <v>0</v>
          </cell>
          <cell r="I1109">
            <v>80381.929999999993</v>
          </cell>
        </row>
        <row r="1110">
          <cell r="A1110" t="str">
            <v>3.2.2.01.001.0015</v>
          </cell>
          <cell r="B1110" t="str">
            <v>A</v>
          </cell>
          <cell r="C1110">
            <v>3</v>
          </cell>
          <cell r="D1110">
            <v>1286</v>
          </cell>
          <cell r="E1110" t="str">
            <v>Auxílio Dependente Especial</v>
          </cell>
          <cell r="F1110">
            <v>0</v>
          </cell>
          <cell r="G1110">
            <v>72000</v>
          </cell>
          <cell r="H1110">
            <v>0</v>
          </cell>
          <cell r="I1110">
            <v>72000</v>
          </cell>
        </row>
        <row r="1111">
          <cell r="A1111" t="str">
            <v>3.2.2.01.001.0016</v>
          </cell>
          <cell r="B1111" t="str">
            <v>A</v>
          </cell>
          <cell r="C1111">
            <v>3</v>
          </cell>
          <cell r="D1111">
            <v>1720</v>
          </cell>
          <cell r="E1111" t="str">
            <v>Auxílio Creche/Escola</v>
          </cell>
          <cell r="F1111">
            <v>0</v>
          </cell>
          <cell r="G1111">
            <v>58212.92</v>
          </cell>
          <cell r="H1111">
            <v>0</v>
          </cell>
          <cell r="I1111">
            <v>58212.92</v>
          </cell>
        </row>
        <row r="1112">
          <cell r="A1112" t="str">
            <v>3.2.2.01.001.0017</v>
          </cell>
          <cell r="B1112" t="str">
            <v>A</v>
          </cell>
          <cell r="C1112">
            <v>3</v>
          </cell>
          <cell r="D1112">
            <v>2335</v>
          </cell>
          <cell r="E1112" t="str">
            <v>Reversão Provisão Férias</v>
          </cell>
          <cell r="F1112">
            <v>0</v>
          </cell>
          <cell r="G1112">
            <v>0</v>
          </cell>
          <cell r="H1112">
            <v>508202.07</v>
          </cell>
          <cell r="I1112">
            <v>-508202.07</v>
          </cell>
        </row>
        <row r="1113">
          <cell r="A1113" t="str">
            <v>3.2.2.01.001.0018</v>
          </cell>
          <cell r="B1113" t="str">
            <v>A</v>
          </cell>
          <cell r="C1113">
            <v>3</v>
          </cell>
          <cell r="D1113">
            <v>2588</v>
          </cell>
          <cell r="E1113" t="str">
            <v>Reversão Provisão 13º Salário</v>
          </cell>
          <cell r="F1113">
            <v>0</v>
          </cell>
          <cell r="G1113">
            <v>0</v>
          </cell>
          <cell r="H1113">
            <v>7781.99</v>
          </cell>
          <cell r="I1113">
            <v>-7781.99</v>
          </cell>
        </row>
        <row r="1114">
          <cell r="A1114" t="str">
            <v>3.2.2.01.001.0019</v>
          </cell>
          <cell r="B1114" t="str">
            <v>A</v>
          </cell>
          <cell r="C1114">
            <v>3</v>
          </cell>
          <cell r="D1114">
            <v>2691</v>
          </cell>
          <cell r="E1114" t="str">
            <v>Faltas/Atrasos/Saídas Antecipadas</v>
          </cell>
          <cell r="F1114">
            <v>0</v>
          </cell>
          <cell r="G1114">
            <v>0</v>
          </cell>
          <cell r="H1114">
            <v>7893.89</v>
          </cell>
          <cell r="I1114">
            <v>-7893.89</v>
          </cell>
        </row>
        <row r="1115">
          <cell r="A1115" t="str">
            <v>3.2.2.01.001.0020</v>
          </cell>
          <cell r="B1115" t="str">
            <v>A</v>
          </cell>
          <cell r="C1115">
            <v>3</v>
          </cell>
          <cell r="D1115">
            <v>2694</v>
          </cell>
          <cell r="E1115" t="str">
            <v>Excedente Banco de Horas Negativo</v>
          </cell>
          <cell r="F1115">
            <v>0</v>
          </cell>
          <cell r="G1115">
            <v>0</v>
          </cell>
          <cell r="H1115">
            <v>887.32</v>
          </cell>
          <cell r="I1115">
            <v>-887.32</v>
          </cell>
        </row>
        <row r="1116">
          <cell r="A1116" t="str">
            <v>3.2.2.01.001.0021</v>
          </cell>
          <cell r="B1116" t="str">
            <v>A</v>
          </cell>
          <cell r="C1116">
            <v>3</v>
          </cell>
          <cell r="D1116">
            <v>3872</v>
          </cell>
          <cell r="E1116" t="str">
            <v>Devoluções de Diárias (ADM)</v>
          </cell>
          <cell r="F1116">
            <v>0</v>
          </cell>
          <cell r="G1116">
            <v>0</v>
          </cell>
          <cell r="H1116">
            <v>28970.55</v>
          </cell>
          <cell r="I1116">
            <v>-28970.55</v>
          </cell>
        </row>
        <row r="1117">
          <cell r="A1117" t="str">
            <v>3.2.2.01.001.0022</v>
          </cell>
          <cell r="B1117" t="str">
            <v>A</v>
          </cell>
          <cell r="C1117">
            <v>3</v>
          </cell>
          <cell r="D1117">
            <v>4120</v>
          </cell>
          <cell r="E1117" t="str">
            <v>Prêmio - Idéia Premiada</v>
          </cell>
          <cell r="F1117">
            <v>0</v>
          </cell>
          <cell r="G1117">
            <v>1000</v>
          </cell>
          <cell r="H1117">
            <v>0</v>
          </cell>
          <cell r="I1117">
            <v>1000</v>
          </cell>
        </row>
        <row r="1118">
          <cell r="A1118" t="str">
            <v>3.2.2.01.002</v>
          </cell>
          <cell r="B1118" t="str">
            <v>S</v>
          </cell>
          <cell r="C1118">
            <v>3</v>
          </cell>
          <cell r="D1118">
            <v>898</v>
          </cell>
          <cell r="E1118" t="str">
            <v>Remunerações e Vantagens da Diretoria</v>
          </cell>
          <cell r="F1118">
            <v>0</v>
          </cell>
          <cell r="G1118">
            <v>1806686.74</v>
          </cell>
          <cell r="H1118">
            <v>16203.39</v>
          </cell>
          <cell r="I1118">
            <v>1790483.35</v>
          </cell>
        </row>
        <row r="1119">
          <cell r="A1119" t="str">
            <v>3.2.2.01.002.0001</v>
          </cell>
          <cell r="B1119" t="str">
            <v>A</v>
          </cell>
          <cell r="C1119">
            <v>3</v>
          </cell>
          <cell r="D1119">
            <v>899</v>
          </cell>
          <cell r="E1119" t="str">
            <v>Salários - Diretoria</v>
          </cell>
          <cell r="F1119">
            <v>0</v>
          </cell>
          <cell r="G1119">
            <v>1265671.6399999999</v>
          </cell>
          <cell r="H1119">
            <v>0</v>
          </cell>
          <cell r="I1119">
            <v>1265671.6399999999</v>
          </cell>
        </row>
        <row r="1120">
          <cell r="A1120" t="str">
            <v>3.2.2.01.002.0003</v>
          </cell>
          <cell r="B1120" t="str">
            <v>A</v>
          </cell>
          <cell r="C1120">
            <v>3</v>
          </cell>
          <cell r="D1120">
            <v>901</v>
          </cell>
          <cell r="E1120" t="str">
            <v>Adicional de Risco - Diretoria</v>
          </cell>
          <cell r="F1120">
            <v>0</v>
          </cell>
          <cell r="G1120">
            <v>506268.61</v>
          </cell>
          <cell r="H1120">
            <v>0</v>
          </cell>
          <cell r="I1120">
            <v>506268.61</v>
          </cell>
        </row>
        <row r="1121">
          <cell r="A1121" t="str">
            <v>3.2.2.01.002.0005</v>
          </cell>
          <cell r="B1121" t="str">
            <v>A</v>
          </cell>
          <cell r="C1121">
            <v>3</v>
          </cell>
          <cell r="D1121">
            <v>1383</v>
          </cell>
          <cell r="E1121" t="str">
            <v>Diárias Diretoria - Negócios</v>
          </cell>
          <cell r="F1121">
            <v>0</v>
          </cell>
          <cell r="G1121">
            <v>34746.49</v>
          </cell>
          <cell r="H1121">
            <v>0</v>
          </cell>
          <cell r="I1121">
            <v>34746.49</v>
          </cell>
        </row>
        <row r="1122">
          <cell r="A1122" t="str">
            <v>3.2.2.01.002.0008</v>
          </cell>
          <cell r="B1122" t="str">
            <v>A</v>
          </cell>
          <cell r="C1122">
            <v>3</v>
          </cell>
          <cell r="D1122">
            <v>2274</v>
          </cell>
          <cell r="E1122" t="str">
            <v>Devoluções de Diárias Diretoria</v>
          </cell>
          <cell r="F1122">
            <v>0</v>
          </cell>
          <cell r="G1122">
            <v>0</v>
          </cell>
          <cell r="H1122">
            <v>16203.39</v>
          </cell>
          <cell r="I1122">
            <v>-16203.39</v>
          </cell>
        </row>
        <row r="1123">
          <cell r="A1123" t="str">
            <v>3.2.2.01.003</v>
          </cell>
          <cell r="B1123" t="str">
            <v>S</v>
          </cell>
          <cell r="C1123">
            <v>3</v>
          </cell>
          <cell r="D1123">
            <v>903</v>
          </cell>
          <cell r="E1123" t="str">
            <v>Encargos</v>
          </cell>
          <cell r="F1123">
            <v>0</v>
          </cell>
          <cell r="G1123">
            <v>7282623.7999999998</v>
          </cell>
          <cell r="H1123">
            <v>230005.65</v>
          </cell>
          <cell r="I1123">
            <v>7052618.1500000004</v>
          </cell>
        </row>
        <row r="1124">
          <cell r="A1124" t="str">
            <v>3.2.2.01.003.0001</v>
          </cell>
          <cell r="B1124" t="str">
            <v>A</v>
          </cell>
          <cell r="C1124">
            <v>3</v>
          </cell>
          <cell r="D1124">
            <v>904</v>
          </cell>
          <cell r="E1124" t="str">
            <v>INSS</v>
          </cell>
          <cell r="F1124">
            <v>0</v>
          </cell>
          <cell r="G1124">
            <v>5476205.7400000002</v>
          </cell>
          <cell r="H1124">
            <v>0</v>
          </cell>
          <cell r="I1124">
            <v>5476205.7400000002</v>
          </cell>
        </row>
        <row r="1125">
          <cell r="A1125" t="str">
            <v>3.2.2.01.003.0002</v>
          </cell>
          <cell r="B1125" t="str">
            <v>A</v>
          </cell>
          <cell r="C1125">
            <v>3</v>
          </cell>
          <cell r="D1125">
            <v>905</v>
          </cell>
          <cell r="E1125" t="str">
            <v>FGTS</v>
          </cell>
          <cell r="F1125">
            <v>0</v>
          </cell>
          <cell r="G1125">
            <v>1675486.63</v>
          </cell>
          <cell r="H1125">
            <v>0</v>
          </cell>
          <cell r="I1125">
            <v>1675486.63</v>
          </cell>
        </row>
        <row r="1126">
          <cell r="A1126" t="str">
            <v>3.2.2.01.003.0003</v>
          </cell>
          <cell r="B1126" t="str">
            <v>A</v>
          </cell>
          <cell r="C1126">
            <v>3</v>
          </cell>
          <cell r="D1126">
            <v>906</v>
          </cell>
          <cell r="E1126" t="str">
            <v>Portus Previdência Privada</v>
          </cell>
          <cell r="F1126">
            <v>0</v>
          </cell>
          <cell r="G1126">
            <v>75835.5</v>
          </cell>
          <cell r="H1126">
            <v>0</v>
          </cell>
          <cell r="I1126">
            <v>75835.5</v>
          </cell>
        </row>
        <row r="1127">
          <cell r="A1127" t="str">
            <v>3.2.2.01.003.0005</v>
          </cell>
          <cell r="B1127" t="str">
            <v>A</v>
          </cell>
          <cell r="C1127">
            <v>3</v>
          </cell>
          <cell r="D1127">
            <v>2255</v>
          </cell>
          <cell r="E1127" t="str">
            <v>Encarg s/ Cessão Onerosa de Funcionários</v>
          </cell>
          <cell r="F1127">
            <v>0</v>
          </cell>
          <cell r="G1127">
            <v>55095.93</v>
          </cell>
          <cell r="H1127">
            <v>0</v>
          </cell>
          <cell r="I1127">
            <v>55095.93</v>
          </cell>
        </row>
        <row r="1128">
          <cell r="A1128" t="str">
            <v>3.2.2.01.003.0007</v>
          </cell>
          <cell r="B1128" t="str">
            <v>A</v>
          </cell>
          <cell r="C1128">
            <v>3</v>
          </cell>
          <cell r="D1128">
            <v>2700</v>
          </cell>
          <cell r="E1128" t="str">
            <v>Reversão INSS s/ Provisão de Férias</v>
          </cell>
          <cell r="F1128">
            <v>0</v>
          </cell>
          <cell r="G1128">
            <v>0</v>
          </cell>
          <cell r="H1128">
            <v>139424.38</v>
          </cell>
          <cell r="I1128">
            <v>-139424.38</v>
          </cell>
        </row>
        <row r="1129">
          <cell r="A1129" t="str">
            <v>3.2.2.01.003.0008</v>
          </cell>
          <cell r="B1129" t="str">
            <v>A</v>
          </cell>
          <cell r="C1129">
            <v>3</v>
          </cell>
          <cell r="D1129">
            <v>2701</v>
          </cell>
          <cell r="E1129" t="str">
            <v>Reversão FGTS s/ Provisão de Férias</v>
          </cell>
          <cell r="F1129">
            <v>0</v>
          </cell>
          <cell r="G1129">
            <v>0</v>
          </cell>
          <cell r="H1129">
            <v>42620.58</v>
          </cell>
          <cell r="I1129">
            <v>-42620.58</v>
          </cell>
        </row>
        <row r="1130">
          <cell r="A1130" t="str">
            <v>3.2.2.01.003.0009</v>
          </cell>
          <cell r="B1130" t="str">
            <v>A</v>
          </cell>
          <cell r="C1130">
            <v>3</v>
          </cell>
          <cell r="D1130">
            <v>2702</v>
          </cell>
          <cell r="E1130" t="str">
            <v>Reversão Portus s/ Provisão de Férias</v>
          </cell>
          <cell r="F1130">
            <v>0</v>
          </cell>
          <cell r="G1130">
            <v>0</v>
          </cell>
          <cell r="H1130">
            <v>7985.48</v>
          </cell>
          <cell r="I1130">
            <v>-7985.48</v>
          </cell>
        </row>
        <row r="1131">
          <cell r="A1131" t="str">
            <v>3.2.2.01.003.0010</v>
          </cell>
          <cell r="B1131" t="str">
            <v>A</v>
          </cell>
          <cell r="C1131">
            <v>3</v>
          </cell>
          <cell r="D1131">
            <v>2720</v>
          </cell>
          <cell r="E1131" t="str">
            <v>Reversão INSS s/ Provisões de 13º Sal</v>
          </cell>
          <cell r="F1131">
            <v>0</v>
          </cell>
          <cell r="G1131">
            <v>0</v>
          </cell>
          <cell r="H1131">
            <v>27377.07</v>
          </cell>
          <cell r="I1131">
            <v>-27377.07</v>
          </cell>
        </row>
        <row r="1132">
          <cell r="A1132" t="str">
            <v>3.2.2.01.003.0011</v>
          </cell>
          <cell r="B1132" t="str">
            <v>A</v>
          </cell>
          <cell r="C1132">
            <v>3</v>
          </cell>
          <cell r="D1132">
            <v>2721</v>
          </cell>
          <cell r="E1132" t="str">
            <v>Reversão FGTS s/ Provisões de 13º Sal</v>
          </cell>
          <cell r="F1132">
            <v>0</v>
          </cell>
          <cell r="G1132">
            <v>0</v>
          </cell>
          <cell r="H1132">
            <v>11431.39</v>
          </cell>
          <cell r="I1132">
            <v>-11431.39</v>
          </cell>
        </row>
        <row r="1133">
          <cell r="A1133" t="str">
            <v>3.2.2.01.003.0012</v>
          </cell>
          <cell r="B1133" t="str">
            <v>A</v>
          </cell>
          <cell r="C1133">
            <v>3</v>
          </cell>
          <cell r="D1133">
            <v>2722</v>
          </cell>
          <cell r="E1133" t="str">
            <v>Reversão Portus s/ Provisões de 13º Sal</v>
          </cell>
          <cell r="F1133">
            <v>0</v>
          </cell>
          <cell r="G1133">
            <v>0</v>
          </cell>
          <cell r="H1133">
            <v>1166.75</v>
          </cell>
          <cell r="I1133">
            <v>-1166.75</v>
          </cell>
        </row>
        <row r="1134">
          <cell r="A1134" t="str">
            <v>3.2.2.01.004</v>
          </cell>
          <cell r="B1134" t="str">
            <v>S</v>
          </cell>
          <cell r="C1134">
            <v>3</v>
          </cell>
          <cell r="D1134">
            <v>908</v>
          </cell>
          <cell r="E1134" t="str">
            <v>Verbas Rescisórias</v>
          </cell>
          <cell r="F1134">
            <v>0</v>
          </cell>
          <cell r="G1134">
            <v>24549.51</v>
          </cell>
          <cell r="H1134">
            <v>0</v>
          </cell>
          <cell r="I1134">
            <v>24549.51</v>
          </cell>
        </row>
        <row r="1135">
          <cell r="A1135" t="str">
            <v>3.2.2.01.004.0001</v>
          </cell>
          <cell r="B1135" t="str">
            <v>A</v>
          </cell>
          <cell r="C1135">
            <v>3</v>
          </cell>
          <cell r="D1135">
            <v>909</v>
          </cell>
          <cell r="E1135" t="str">
            <v>Salários</v>
          </cell>
          <cell r="F1135">
            <v>0</v>
          </cell>
          <cell r="G1135">
            <v>24549.51</v>
          </cell>
          <cell r="H1135">
            <v>0</v>
          </cell>
          <cell r="I1135">
            <v>24549.51</v>
          </cell>
        </row>
        <row r="1136">
          <cell r="A1136" t="str">
            <v>3.2.2.01.005</v>
          </cell>
          <cell r="B1136" t="str">
            <v>S</v>
          </cell>
          <cell r="C1136">
            <v>3</v>
          </cell>
          <cell r="D1136">
            <v>913</v>
          </cell>
          <cell r="E1136" t="str">
            <v>Outros Beneficios</v>
          </cell>
          <cell r="F1136">
            <v>0</v>
          </cell>
          <cell r="G1136">
            <v>5788220.4100000001</v>
          </cell>
          <cell r="H1136">
            <v>0</v>
          </cell>
          <cell r="I1136">
            <v>5788220.4100000001</v>
          </cell>
        </row>
        <row r="1137">
          <cell r="A1137" t="str">
            <v>3.2.2.01.005.0001</v>
          </cell>
          <cell r="B1137" t="str">
            <v>A</v>
          </cell>
          <cell r="C1137">
            <v>3</v>
          </cell>
          <cell r="D1137">
            <v>914</v>
          </cell>
          <cell r="E1137" t="str">
            <v>Vale Transporte</v>
          </cell>
          <cell r="F1137">
            <v>0</v>
          </cell>
          <cell r="G1137">
            <v>3505.7</v>
          </cell>
          <cell r="H1137">
            <v>0</v>
          </cell>
          <cell r="I1137">
            <v>3505.7</v>
          </cell>
        </row>
        <row r="1138">
          <cell r="A1138" t="str">
            <v>3.2.2.01.005.0002</v>
          </cell>
          <cell r="B1138" t="str">
            <v>A</v>
          </cell>
          <cell r="C1138">
            <v>3</v>
          </cell>
          <cell r="D1138">
            <v>915</v>
          </cell>
          <cell r="E1138" t="str">
            <v>Vale Refeição</v>
          </cell>
          <cell r="F1138">
            <v>0</v>
          </cell>
          <cell r="G1138">
            <v>2311500.71</v>
          </cell>
          <cell r="H1138">
            <v>0</v>
          </cell>
          <cell r="I1138">
            <v>2311500.71</v>
          </cell>
        </row>
        <row r="1139">
          <cell r="A1139" t="str">
            <v>3.2.2.01.005.0003</v>
          </cell>
          <cell r="B1139" t="str">
            <v>A</v>
          </cell>
          <cell r="C1139">
            <v>3</v>
          </cell>
          <cell r="D1139">
            <v>916</v>
          </cell>
          <cell r="E1139" t="str">
            <v>Plano de Saúde</v>
          </cell>
          <cell r="F1139">
            <v>0</v>
          </cell>
          <cell r="G1139">
            <v>2081220.65</v>
          </cell>
          <cell r="H1139">
            <v>0</v>
          </cell>
          <cell r="I1139">
            <v>2081220.65</v>
          </cell>
        </row>
        <row r="1140">
          <cell r="A1140" t="str">
            <v>3.2.2.01.005.0004</v>
          </cell>
          <cell r="B1140" t="str">
            <v>A</v>
          </cell>
          <cell r="C1140">
            <v>3</v>
          </cell>
          <cell r="D1140">
            <v>917</v>
          </cell>
          <cell r="E1140" t="str">
            <v>Medicamentos</v>
          </cell>
          <cell r="F1140">
            <v>0</v>
          </cell>
          <cell r="G1140">
            <v>518252.77</v>
          </cell>
          <cell r="H1140">
            <v>0</v>
          </cell>
          <cell r="I1140">
            <v>518252.77</v>
          </cell>
        </row>
        <row r="1141">
          <cell r="A1141" t="str">
            <v>3.2.2.01.005.0005</v>
          </cell>
          <cell r="B1141" t="str">
            <v>A</v>
          </cell>
          <cell r="C1141">
            <v>3</v>
          </cell>
          <cell r="D1141">
            <v>918</v>
          </cell>
          <cell r="E1141" t="str">
            <v>Serv. Odontológicos - P F</v>
          </cell>
          <cell r="F1141">
            <v>0</v>
          </cell>
          <cell r="G1141">
            <v>141704.15</v>
          </cell>
          <cell r="H1141">
            <v>0</v>
          </cell>
          <cell r="I1141">
            <v>141704.15</v>
          </cell>
        </row>
        <row r="1142">
          <cell r="A1142" t="str">
            <v>3.2.2.01.005.0006</v>
          </cell>
          <cell r="B1142" t="str">
            <v>A</v>
          </cell>
          <cell r="C1142">
            <v>3</v>
          </cell>
          <cell r="D1142">
            <v>919</v>
          </cell>
          <cell r="E1142" t="str">
            <v>Produtos Óticos</v>
          </cell>
          <cell r="F1142">
            <v>0</v>
          </cell>
          <cell r="G1142">
            <v>116514.94</v>
          </cell>
          <cell r="H1142">
            <v>0</v>
          </cell>
          <cell r="I1142">
            <v>116514.94</v>
          </cell>
        </row>
        <row r="1143">
          <cell r="A1143" t="str">
            <v>3.2.2.01.005.0007</v>
          </cell>
          <cell r="B1143" t="str">
            <v>A</v>
          </cell>
          <cell r="C1143">
            <v>3</v>
          </cell>
          <cell r="D1143">
            <v>920</v>
          </cell>
          <cell r="E1143" t="str">
            <v>Seguro de Vida</v>
          </cell>
          <cell r="F1143">
            <v>0</v>
          </cell>
          <cell r="G1143">
            <v>92987.82</v>
          </cell>
          <cell r="H1143">
            <v>0</v>
          </cell>
          <cell r="I1143">
            <v>92987.82</v>
          </cell>
        </row>
        <row r="1144">
          <cell r="A1144" t="str">
            <v>3.2.2.01.005.0008</v>
          </cell>
          <cell r="B1144" t="str">
            <v>A</v>
          </cell>
          <cell r="C1144">
            <v>3</v>
          </cell>
          <cell r="D1144">
            <v>921</v>
          </cell>
          <cell r="E1144" t="str">
            <v>Graduação e Especializ. de Empreg.</v>
          </cell>
          <cell r="F1144">
            <v>0</v>
          </cell>
          <cell r="G1144">
            <v>89229.97</v>
          </cell>
          <cell r="H1144">
            <v>0</v>
          </cell>
          <cell r="I1144">
            <v>89229.97</v>
          </cell>
        </row>
        <row r="1145">
          <cell r="A1145" t="str">
            <v>3.2.2.01.005.0009</v>
          </cell>
          <cell r="B1145" t="str">
            <v>A</v>
          </cell>
          <cell r="C1145">
            <v>3</v>
          </cell>
          <cell r="D1145">
            <v>922</v>
          </cell>
          <cell r="E1145" t="str">
            <v>Serv. Odontológicos - P J</v>
          </cell>
          <cell r="F1145">
            <v>0</v>
          </cell>
          <cell r="G1145">
            <v>211698.45</v>
          </cell>
          <cell r="H1145">
            <v>0</v>
          </cell>
          <cell r="I1145">
            <v>211698.45</v>
          </cell>
        </row>
        <row r="1146">
          <cell r="A1146" t="str">
            <v>3.2.2.01.005.0011</v>
          </cell>
          <cell r="B1146" t="str">
            <v>A</v>
          </cell>
          <cell r="C1146">
            <v>3</v>
          </cell>
          <cell r="D1146">
            <v>951</v>
          </cell>
          <cell r="E1146" t="str">
            <v>Treinamento</v>
          </cell>
          <cell r="F1146">
            <v>0</v>
          </cell>
          <cell r="G1146">
            <v>221605.25</v>
          </cell>
          <cell r="H1146">
            <v>0</v>
          </cell>
          <cell r="I1146">
            <v>221605.25</v>
          </cell>
        </row>
        <row r="1147">
          <cell r="A1147" t="str">
            <v>3.2.2.01.006</v>
          </cell>
          <cell r="B1147" t="str">
            <v>S</v>
          </cell>
          <cell r="C1147">
            <v>3</v>
          </cell>
          <cell r="D1147">
            <v>924</v>
          </cell>
          <cell r="E1147" t="str">
            <v>Reembolso de Empregados</v>
          </cell>
          <cell r="F1147">
            <v>0</v>
          </cell>
          <cell r="G1147">
            <v>0</v>
          </cell>
          <cell r="H1147">
            <v>677039.12</v>
          </cell>
          <cell r="I1147">
            <v>-677039.12</v>
          </cell>
        </row>
        <row r="1148">
          <cell r="A1148" t="str">
            <v>3.2.2.01.006.0001</v>
          </cell>
          <cell r="B1148" t="str">
            <v>A</v>
          </cell>
          <cell r="C1148">
            <v>3</v>
          </cell>
          <cell r="D1148">
            <v>925</v>
          </cell>
          <cell r="E1148" t="str">
            <v>Vale Transporte</v>
          </cell>
          <cell r="F1148">
            <v>0</v>
          </cell>
          <cell r="G1148">
            <v>0</v>
          </cell>
          <cell r="H1148">
            <v>1230.25</v>
          </cell>
          <cell r="I1148">
            <v>-1230.25</v>
          </cell>
        </row>
        <row r="1149">
          <cell r="A1149" t="str">
            <v>3.2.2.01.006.0002</v>
          </cell>
          <cell r="B1149" t="str">
            <v>A</v>
          </cell>
          <cell r="C1149">
            <v>3</v>
          </cell>
          <cell r="D1149">
            <v>926</v>
          </cell>
          <cell r="E1149" t="str">
            <v>Vale Refeição</v>
          </cell>
          <cell r="F1149">
            <v>0</v>
          </cell>
          <cell r="G1149">
            <v>0</v>
          </cell>
          <cell r="H1149">
            <v>76041.820000000007</v>
          </cell>
          <cell r="I1149">
            <v>-76041.820000000007</v>
          </cell>
        </row>
        <row r="1150">
          <cell r="A1150" t="str">
            <v>3.2.2.01.006.0003</v>
          </cell>
          <cell r="B1150" t="str">
            <v>A</v>
          </cell>
          <cell r="C1150">
            <v>3</v>
          </cell>
          <cell r="D1150">
            <v>927</v>
          </cell>
          <cell r="E1150" t="str">
            <v>Plano de Saúde</v>
          </cell>
          <cell r="F1150">
            <v>0</v>
          </cell>
          <cell r="G1150">
            <v>0</v>
          </cell>
          <cell r="H1150">
            <v>420750.21</v>
          </cell>
          <cell r="I1150">
            <v>-420750.21</v>
          </cell>
        </row>
        <row r="1151">
          <cell r="A1151" t="str">
            <v>3.2.2.01.006.0004</v>
          </cell>
          <cell r="B1151" t="str">
            <v>A</v>
          </cell>
          <cell r="C1151">
            <v>3</v>
          </cell>
          <cell r="D1151">
            <v>928</v>
          </cell>
          <cell r="E1151" t="str">
            <v>Medicamentos</v>
          </cell>
          <cell r="F1151">
            <v>0</v>
          </cell>
          <cell r="G1151">
            <v>0</v>
          </cell>
          <cell r="H1151">
            <v>127791.3</v>
          </cell>
          <cell r="I1151">
            <v>-127791.3</v>
          </cell>
        </row>
        <row r="1152">
          <cell r="A1152" t="str">
            <v>3.2.2.01.006.0005</v>
          </cell>
          <cell r="B1152" t="str">
            <v>A</v>
          </cell>
          <cell r="C1152">
            <v>3</v>
          </cell>
          <cell r="D1152">
            <v>929</v>
          </cell>
          <cell r="E1152" t="str">
            <v>Produtos Óticos</v>
          </cell>
          <cell r="F1152">
            <v>0</v>
          </cell>
          <cell r="G1152">
            <v>0</v>
          </cell>
          <cell r="H1152">
            <v>725.4</v>
          </cell>
          <cell r="I1152">
            <v>-725.4</v>
          </cell>
        </row>
        <row r="1153">
          <cell r="A1153" t="str">
            <v>3.2.2.01.006.0008</v>
          </cell>
          <cell r="B1153" t="str">
            <v>A</v>
          </cell>
          <cell r="C1153">
            <v>3</v>
          </cell>
          <cell r="D1153">
            <v>932</v>
          </cell>
          <cell r="E1153" t="str">
            <v>Assistencia medica Odontologica</v>
          </cell>
          <cell r="F1153">
            <v>0</v>
          </cell>
          <cell r="G1153">
            <v>0</v>
          </cell>
          <cell r="H1153">
            <v>50500.14</v>
          </cell>
          <cell r="I1153">
            <v>-50500.14</v>
          </cell>
        </row>
        <row r="1154">
          <cell r="A1154" t="str">
            <v>3.2.2.01.008</v>
          </cell>
          <cell r="B1154" t="str">
            <v>S</v>
          </cell>
          <cell r="C1154">
            <v>3</v>
          </cell>
          <cell r="D1154">
            <v>936</v>
          </cell>
          <cell r="E1154" t="str">
            <v>Orgãos Colegiados</v>
          </cell>
          <cell r="F1154">
            <v>0</v>
          </cell>
          <cell r="G1154">
            <v>1101797.22</v>
          </cell>
          <cell r="H1154">
            <v>0</v>
          </cell>
          <cell r="I1154">
            <v>1101797.22</v>
          </cell>
        </row>
        <row r="1155">
          <cell r="A1155" t="str">
            <v>3.2.2.01.008.0001</v>
          </cell>
          <cell r="B1155" t="str">
            <v>A</v>
          </cell>
          <cell r="C1155">
            <v>3</v>
          </cell>
          <cell r="D1155">
            <v>937</v>
          </cell>
          <cell r="E1155" t="str">
            <v>CONSAD</v>
          </cell>
          <cell r="F1155">
            <v>0</v>
          </cell>
          <cell r="G1155">
            <v>324000</v>
          </cell>
          <cell r="H1155">
            <v>0</v>
          </cell>
          <cell r="I1155">
            <v>324000</v>
          </cell>
        </row>
        <row r="1156">
          <cell r="A1156" t="str">
            <v>3.2.2.01.008.0002</v>
          </cell>
          <cell r="B1156" t="str">
            <v>A</v>
          </cell>
          <cell r="C1156">
            <v>3</v>
          </cell>
          <cell r="D1156">
            <v>938</v>
          </cell>
          <cell r="E1156" t="str">
            <v>CONFI</v>
          </cell>
          <cell r="F1156">
            <v>0</v>
          </cell>
          <cell r="G1156">
            <v>259200</v>
          </cell>
          <cell r="H1156">
            <v>0</v>
          </cell>
          <cell r="I1156">
            <v>259200</v>
          </cell>
        </row>
        <row r="1157">
          <cell r="A1157" t="str">
            <v>3.2.2.01.008.0003</v>
          </cell>
          <cell r="B1157" t="str">
            <v>A</v>
          </cell>
          <cell r="C1157">
            <v>3</v>
          </cell>
          <cell r="D1157">
            <v>939</v>
          </cell>
          <cell r="E1157" t="str">
            <v>CAP</v>
          </cell>
          <cell r="F1157">
            <v>0</v>
          </cell>
          <cell r="G1157">
            <v>5057.22</v>
          </cell>
          <cell r="H1157">
            <v>0</v>
          </cell>
          <cell r="I1157">
            <v>5057.22</v>
          </cell>
        </row>
        <row r="1158">
          <cell r="A1158" t="str">
            <v>3.2.2.01.008.0004</v>
          </cell>
          <cell r="B1158" t="str">
            <v>A</v>
          </cell>
          <cell r="C1158">
            <v>3</v>
          </cell>
          <cell r="D1158">
            <v>3935</v>
          </cell>
          <cell r="E1158" t="str">
            <v>Conselho Consultivo Comp. Portuário</v>
          </cell>
          <cell r="F1158">
            <v>0</v>
          </cell>
          <cell r="G1158">
            <v>396900</v>
          </cell>
          <cell r="H1158">
            <v>0</v>
          </cell>
          <cell r="I1158">
            <v>396900</v>
          </cell>
        </row>
        <row r="1159">
          <cell r="A1159" t="str">
            <v>3.2.2.01.008.0005</v>
          </cell>
          <cell r="B1159" t="str">
            <v>A</v>
          </cell>
          <cell r="C1159">
            <v>3</v>
          </cell>
          <cell r="D1159">
            <v>4020</v>
          </cell>
          <cell r="E1159" t="str">
            <v>COMAE - Comitê de Auditoria Estatutário</v>
          </cell>
          <cell r="F1159">
            <v>0</v>
          </cell>
          <cell r="G1159">
            <v>116640</v>
          </cell>
          <cell r="H1159">
            <v>0</v>
          </cell>
          <cell r="I1159">
            <v>116640</v>
          </cell>
        </row>
        <row r="1160">
          <cell r="A1160" t="str">
            <v>3.2.2.01.009</v>
          </cell>
          <cell r="B1160" t="str">
            <v>S</v>
          </cell>
          <cell r="C1160">
            <v>3</v>
          </cell>
          <cell r="D1160">
            <v>2391</v>
          </cell>
          <cell r="E1160" t="str">
            <v>Participações no Resultado</v>
          </cell>
          <cell r="F1160">
            <v>0</v>
          </cell>
          <cell r="G1160">
            <v>4124944.07</v>
          </cell>
          <cell r="H1160">
            <v>377214.46</v>
          </cell>
          <cell r="I1160">
            <v>3747729.61</v>
          </cell>
        </row>
        <row r="1161">
          <cell r="A1161" t="str">
            <v>3.2.2.01.009.0001</v>
          </cell>
          <cell r="B1161" t="str">
            <v>A</v>
          </cell>
          <cell r="C1161">
            <v>3</v>
          </cell>
          <cell r="D1161">
            <v>2392</v>
          </cell>
          <cell r="E1161" t="str">
            <v>PPR Administrativo</v>
          </cell>
          <cell r="F1161">
            <v>0</v>
          </cell>
          <cell r="G1161">
            <v>4124944.07</v>
          </cell>
          <cell r="H1161">
            <v>0</v>
          </cell>
          <cell r="I1161">
            <v>4124944.07</v>
          </cell>
        </row>
        <row r="1162">
          <cell r="A1162" t="str">
            <v>3.2.2.01.009.0002</v>
          </cell>
          <cell r="B1162" t="str">
            <v>A</v>
          </cell>
          <cell r="C1162">
            <v>3</v>
          </cell>
          <cell r="D1162">
            <v>2618</v>
          </cell>
          <cell r="E1162" t="str">
            <v>Reversão Provisão PPR Administrativo</v>
          </cell>
          <cell r="F1162">
            <v>0</v>
          </cell>
          <cell r="G1162">
            <v>0</v>
          </cell>
          <cell r="H1162">
            <v>377214.46</v>
          </cell>
          <cell r="I1162">
            <v>-377214.46</v>
          </cell>
        </row>
        <row r="1163">
          <cell r="A1163" t="str">
            <v>3.2.2.02</v>
          </cell>
          <cell r="B1163" t="str">
            <v>S</v>
          </cell>
          <cell r="C1163">
            <v>3</v>
          </cell>
          <cell r="D1163">
            <v>940</v>
          </cell>
          <cell r="E1163" t="str">
            <v>Despesas Gerais</v>
          </cell>
          <cell r="F1163">
            <v>0</v>
          </cell>
          <cell r="G1163">
            <v>13891616.130000001</v>
          </cell>
          <cell r="H1163">
            <v>118011.32</v>
          </cell>
          <cell r="I1163">
            <v>13773604.810000001</v>
          </cell>
        </row>
        <row r="1164">
          <cell r="A1164" t="str">
            <v>3.2.2.02.001</v>
          </cell>
          <cell r="B1164" t="str">
            <v>A</v>
          </cell>
          <cell r="C1164">
            <v>3</v>
          </cell>
          <cell r="D1164">
            <v>941</v>
          </cell>
          <cell r="E1164" t="str">
            <v>Serviços de Terceiros - PF</v>
          </cell>
          <cell r="F1164">
            <v>0</v>
          </cell>
          <cell r="G1164">
            <v>571.42999999999995</v>
          </cell>
          <cell r="H1164">
            <v>0</v>
          </cell>
          <cell r="I1164">
            <v>571.42999999999995</v>
          </cell>
        </row>
        <row r="1165">
          <cell r="A1165" t="str">
            <v>3.2.2.02.003</v>
          </cell>
          <cell r="B1165" t="str">
            <v>A</v>
          </cell>
          <cell r="C1165">
            <v>3</v>
          </cell>
          <cell r="D1165">
            <v>943</v>
          </cell>
          <cell r="E1165" t="str">
            <v>Remuneração a Estag. e Bolsistas</v>
          </cell>
          <cell r="F1165">
            <v>0</v>
          </cell>
          <cell r="G1165">
            <v>330417.28999999998</v>
          </cell>
          <cell r="H1165">
            <v>0</v>
          </cell>
          <cell r="I1165">
            <v>330417.28999999998</v>
          </cell>
        </row>
        <row r="1166">
          <cell r="A1166" t="str">
            <v>3.2.2.02.005</v>
          </cell>
          <cell r="B1166" t="str">
            <v>A</v>
          </cell>
          <cell r="C1166">
            <v>3</v>
          </cell>
          <cell r="D1166">
            <v>945</v>
          </cell>
          <cell r="E1166" t="str">
            <v>Passagens  aéreas</v>
          </cell>
          <cell r="F1166">
            <v>0</v>
          </cell>
          <cell r="G1166">
            <v>86072.39</v>
          </cell>
          <cell r="H1166">
            <v>0</v>
          </cell>
          <cell r="I1166">
            <v>86072.39</v>
          </cell>
        </row>
        <row r="1167">
          <cell r="A1167" t="str">
            <v>3.2.2.02.007</v>
          </cell>
          <cell r="B1167" t="str">
            <v>A</v>
          </cell>
          <cell r="C1167">
            <v>3</v>
          </cell>
          <cell r="D1167">
            <v>947</v>
          </cell>
          <cell r="E1167" t="str">
            <v>Manutenção e Reparos</v>
          </cell>
          <cell r="F1167">
            <v>0</v>
          </cell>
          <cell r="G1167">
            <v>423945.15</v>
          </cell>
          <cell r="H1167">
            <v>0</v>
          </cell>
          <cell r="I1167">
            <v>423945.15</v>
          </cell>
        </row>
        <row r="1168">
          <cell r="A1168" t="str">
            <v>3.2.2.02.009</v>
          </cell>
          <cell r="B1168" t="str">
            <v>A</v>
          </cell>
          <cell r="C1168">
            <v>3</v>
          </cell>
          <cell r="D1168">
            <v>949</v>
          </cell>
          <cell r="E1168" t="str">
            <v>Meio Ambiente</v>
          </cell>
          <cell r="F1168">
            <v>0</v>
          </cell>
          <cell r="G1168">
            <v>24862.25</v>
          </cell>
          <cell r="H1168">
            <v>0</v>
          </cell>
          <cell r="I1168">
            <v>24862.25</v>
          </cell>
        </row>
        <row r="1169">
          <cell r="A1169" t="str">
            <v>3.2.2.02.010</v>
          </cell>
          <cell r="B1169" t="str">
            <v>A</v>
          </cell>
          <cell r="C1169">
            <v>3</v>
          </cell>
          <cell r="D1169">
            <v>950</v>
          </cell>
          <cell r="E1169" t="str">
            <v>Levantamentos, Estudos e Projetos</v>
          </cell>
          <cell r="F1169">
            <v>0</v>
          </cell>
          <cell r="G1169">
            <v>42750</v>
          </cell>
          <cell r="H1169">
            <v>0</v>
          </cell>
          <cell r="I1169">
            <v>42750</v>
          </cell>
        </row>
        <row r="1170">
          <cell r="A1170" t="str">
            <v>3.2.2.02.012</v>
          </cell>
          <cell r="B1170" t="str">
            <v>A</v>
          </cell>
          <cell r="C1170">
            <v>3</v>
          </cell>
          <cell r="D1170">
            <v>952</v>
          </cell>
          <cell r="E1170" t="str">
            <v>Seguros em Geral</v>
          </cell>
          <cell r="F1170">
            <v>0</v>
          </cell>
          <cell r="G1170">
            <v>48000</v>
          </cell>
          <cell r="H1170">
            <v>0</v>
          </cell>
          <cell r="I1170">
            <v>48000</v>
          </cell>
        </row>
        <row r="1171">
          <cell r="A1171" t="str">
            <v>3.2.2.02.013</v>
          </cell>
          <cell r="B1171" t="str">
            <v>A</v>
          </cell>
          <cell r="C1171">
            <v>3</v>
          </cell>
          <cell r="D1171">
            <v>953</v>
          </cell>
          <cell r="E1171" t="str">
            <v>Locação de Bens Móveis</v>
          </cell>
          <cell r="F1171">
            <v>0</v>
          </cell>
          <cell r="G1171">
            <v>589002.98</v>
          </cell>
          <cell r="H1171">
            <v>0</v>
          </cell>
          <cell r="I1171">
            <v>589002.98</v>
          </cell>
        </row>
        <row r="1172">
          <cell r="A1172" t="str">
            <v>3.2.2.02.014</v>
          </cell>
          <cell r="B1172" t="str">
            <v>A</v>
          </cell>
          <cell r="C1172">
            <v>3</v>
          </cell>
          <cell r="D1172">
            <v>954</v>
          </cell>
          <cell r="E1172" t="str">
            <v>Locação de Veículos</v>
          </cell>
          <cell r="F1172">
            <v>0</v>
          </cell>
          <cell r="G1172">
            <v>467512.7</v>
          </cell>
          <cell r="H1172">
            <v>0</v>
          </cell>
          <cell r="I1172">
            <v>467512.7</v>
          </cell>
        </row>
        <row r="1173">
          <cell r="A1173" t="str">
            <v>3.2.2.02.017</v>
          </cell>
          <cell r="B1173" t="str">
            <v>A</v>
          </cell>
          <cell r="C1173">
            <v>3</v>
          </cell>
          <cell r="D1173">
            <v>957</v>
          </cell>
          <cell r="E1173" t="str">
            <v>Frete</v>
          </cell>
          <cell r="F1173">
            <v>0</v>
          </cell>
          <cell r="G1173">
            <v>4207.8</v>
          </cell>
          <cell r="H1173">
            <v>0</v>
          </cell>
          <cell r="I1173">
            <v>4207.8</v>
          </cell>
        </row>
        <row r="1174">
          <cell r="A1174" t="str">
            <v>3.2.2.02.018</v>
          </cell>
          <cell r="B1174" t="str">
            <v>A</v>
          </cell>
          <cell r="C1174">
            <v>3</v>
          </cell>
          <cell r="D1174">
            <v>958</v>
          </cell>
          <cell r="E1174" t="str">
            <v>Consultoria Geral</v>
          </cell>
          <cell r="F1174">
            <v>0</v>
          </cell>
          <cell r="G1174">
            <v>1119432.5</v>
          </cell>
          <cell r="H1174">
            <v>0</v>
          </cell>
          <cell r="I1174">
            <v>1119432.5</v>
          </cell>
        </row>
        <row r="1175">
          <cell r="A1175" t="str">
            <v>3.2.2.02.019</v>
          </cell>
          <cell r="B1175" t="str">
            <v>A</v>
          </cell>
          <cell r="C1175">
            <v>3</v>
          </cell>
          <cell r="D1175">
            <v>959</v>
          </cell>
          <cell r="E1175" t="str">
            <v>Transporte e Locomoção</v>
          </cell>
          <cell r="F1175">
            <v>0</v>
          </cell>
          <cell r="G1175">
            <v>772131.28</v>
          </cell>
          <cell r="H1175">
            <v>0</v>
          </cell>
          <cell r="I1175">
            <v>772131.28</v>
          </cell>
        </row>
        <row r="1176">
          <cell r="A1176" t="str">
            <v>3.2.2.02.020</v>
          </cell>
          <cell r="B1176" t="str">
            <v>A</v>
          </cell>
          <cell r="C1176">
            <v>3</v>
          </cell>
          <cell r="D1176">
            <v>960</v>
          </cell>
          <cell r="E1176" t="str">
            <v>Seguro de Veículos</v>
          </cell>
          <cell r="F1176">
            <v>0</v>
          </cell>
          <cell r="G1176">
            <v>12000</v>
          </cell>
          <cell r="H1176">
            <v>0</v>
          </cell>
          <cell r="I1176">
            <v>12000</v>
          </cell>
        </row>
        <row r="1177">
          <cell r="A1177" t="str">
            <v>3.2.2.02.021</v>
          </cell>
          <cell r="B1177" t="str">
            <v>A</v>
          </cell>
          <cell r="C1177">
            <v>3</v>
          </cell>
          <cell r="D1177">
            <v>961</v>
          </cell>
          <cell r="E1177" t="str">
            <v>Publicidade e Propaganda</v>
          </cell>
          <cell r="F1177">
            <v>0</v>
          </cell>
          <cell r="G1177">
            <v>2393451.85</v>
          </cell>
          <cell r="H1177">
            <v>25106</v>
          </cell>
          <cell r="I1177">
            <v>2368345.85</v>
          </cell>
        </row>
        <row r="1178">
          <cell r="A1178" t="str">
            <v>3.2.2.02.022</v>
          </cell>
          <cell r="B1178" t="str">
            <v>A</v>
          </cell>
          <cell r="C1178">
            <v>3</v>
          </cell>
          <cell r="D1178">
            <v>962</v>
          </cell>
          <cell r="E1178" t="str">
            <v>Suporte e Manutençao de Sistemas</v>
          </cell>
          <cell r="F1178">
            <v>0</v>
          </cell>
          <cell r="G1178">
            <v>486155.93</v>
          </cell>
          <cell r="H1178">
            <v>0</v>
          </cell>
          <cell r="I1178">
            <v>486155.93</v>
          </cell>
        </row>
        <row r="1179">
          <cell r="A1179" t="str">
            <v>3.2.2.02.023</v>
          </cell>
          <cell r="B1179" t="str">
            <v>A</v>
          </cell>
          <cell r="C1179">
            <v>3</v>
          </cell>
          <cell r="D1179">
            <v>963</v>
          </cell>
          <cell r="E1179" t="str">
            <v>Assinaturas e Publicações Técnicas</v>
          </cell>
          <cell r="F1179">
            <v>0</v>
          </cell>
          <cell r="G1179">
            <v>17933.490000000002</v>
          </cell>
          <cell r="H1179">
            <v>0</v>
          </cell>
          <cell r="I1179">
            <v>17933.490000000002</v>
          </cell>
        </row>
        <row r="1180">
          <cell r="A1180" t="str">
            <v>3.2.2.02.025</v>
          </cell>
          <cell r="B1180" t="str">
            <v>A</v>
          </cell>
          <cell r="C1180">
            <v>3</v>
          </cell>
          <cell r="D1180">
            <v>965</v>
          </cell>
          <cell r="E1180" t="str">
            <v>Particip.em Feiras, Seminários e Eventos</v>
          </cell>
          <cell r="F1180">
            <v>0</v>
          </cell>
          <cell r="G1180">
            <v>97431.039999999994</v>
          </cell>
          <cell r="H1180">
            <v>92905.32</v>
          </cell>
          <cell r="I1180">
            <v>4525.72</v>
          </cell>
        </row>
        <row r="1181">
          <cell r="A1181" t="str">
            <v>3.2.2.02.026</v>
          </cell>
          <cell r="B1181" t="str">
            <v>A</v>
          </cell>
          <cell r="C1181">
            <v>3</v>
          </cell>
          <cell r="D1181">
            <v>966</v>
          </cell>
          <cell r="E1181" t="str">
            <v>Manutenção e Reparos de Veículos</v>
          </cell>
          <cell r="F1181">
            <v>0</v>
          </cell>
          <cell r="G1181">
            <v>5810</v>
          </cell>
          <cell r="H1181">
            <v>0</v>
          </cell>
          <cell r="I1181">
            <v>5810</v>
          </cell>
        </row>
        <row r="1182">
          <cell r="A1182" t="str">
            <v>3.2.2.02.028</v>
          </cell>
          <cell r="B1182" t="str">
            <v>A</v>
          </cell>
          <cell r="C1182">
            <v>3</v>
          </cell>
          <cell r="D1182">
            <v>1152</v>
          </cell>
          <cell r="E1182" t="str">
            <v>Licenças de Uso</v>
          </cell>
          <cell r="F1182">
            <v>0</v>
          </cell>
          <cell r="G1182">
            <v>302928</v>
          </cell>
          <cell r="H1182">
            <v>0</v>
          </cell>
          <cell r="I1182">
            <v>302928</v>
          </cell>
        </row>
        <row r="1183">
          <cell r="A1183" t="str">
            <v>3.2.2.02.029</v>
          </cell>
          <cell r="B1183" t="str">
            <v>A</v>
          </cell>
          <cell r="C1183">
            <v>3</v>
          </cell>
          <cell r="D1183">
            <v>1224</v>
          </cell>
          <cell r="E1183" t="str">
            <v>Segurança e Vigilância</v>
          </cell>
          <cell r="F1183">
            <v>0</v>
          </cell>
          <cell r="G1183">
            <v>4642668.09</v>
          </cell>
          <cell r="H1183">
            <v>0</v>
          </cell>
          <cell r="I1183">
            <v>4642668.09</v>
          </cell>
        </row>
        <row r="1184">
          <cell r="A1184" t="str">
            <v>3.2.2.02.030</v>
          </cell>
          <cell r="B1184" t="str">
            <v>A</v>
          </cell>
          <cell r="C1184">
            <v>3</v>
          </cell>
          <cell r="D1184">
            <v>1225</v>
          </cell>
          <cell r="E1184" t="str">
            <v>Serviços Terceirizados - Limpeza</v>
          </cell>
          <cell r="F1184">
            <v>0</v>
          </cell>
          <cell r="G1184">
            <v>57833.24</v>
          </cell>
          <cell r="H1184">
            <v>0</v>
          </cell>
          <cell r="I1184">
            <v>57833.24</v>
          </cell>
        </row>
        <row r="1185">
          <cell r="A1185" t="str">
            <v>3.2.2.02.032</v>
          </cell>
          <cell r="B1185" t="str">
            <v>A</v>
          </cell>
          <cell r="C1185">
            <v>3</v>
          </cell>
          <cell r="D1185">
            <v>1730</v>
          </cell>
          <cell r="E1185" t="str">
            <v>Serviços de Medicina do Trabalho</v>
          </cell>
          <cell r="F1185">
            <v>0</v>
          </cell>
          <cell r="G1185">
            <v>29734.71</v>
          </cell>
          <cell r="H1185">
            <v>0</v>
          </cell>
          <cell r="I1185">
            <v>29734.71</v>
          </cell>
        </row>
        <row r="1186">
          <cell r="A1186" t="str">
            <v>3.2.2.02.033</v>
          </cell>
          <cell r="B1186" t="str">
            <v>A</v>
          </cell>
          <cell r="C1186">
            <v>3</v>
          </cell>
          <cell r="D1186">
            <v>1967</v>
          </cell>
          <cell r="E1186" t="str">
            <v>Serviços Terceirizados - Administrativo</v>
          </cell>
          <cell r="F1186">
            <v>0</v>
          </cell>
          <cell r="G1186">
            <v>1690037.2</v>
          </cell>
          <cell r="H1186">
            <v>0</v>
          </cell>
          <cell r="I1186">
            <v>1690037.2</v>
          </cell>
        </row>
        <row r="1187">
          <cell r="A1187" t="str">
            <v>3.2.2.02.035</v>
          </cell>
          <cell r="B1187" t="str">
            <v>A</v>
          </cell>
          <cell r="C1187">
            <v>3</v>
          </cell>
          <cell r="D1187">
            <v>2654</v>
          </cell>
          <cell r="E1187" t="str">
            <v>Auditoria</v>
          </cell>
          <cell r="F1187">
            <v>0</v>
          </cell>
          <cell r="G1187">
            <v>162358.82</v>
          </cell>
          <cell r="H1187">
            <v>0</v>
          </cell>
          <cell r="I1187">
            <v>162358.82</v>
          </cell>
        </row>
        <row r="1188">
          <cell r="A1188" t="str">
            <v>3.2.2.02.036</v>
          </cell>
          <cell r="B1188" t="str">
            <v>A</v>
          </cell>
          <cell r="C1188">
            <v>3</v>
          </cell>
          <cell r="D1188">
            <v>2867</v>
          </cell>
          <cell r="E1188" t="str">
            <v>Participação e Organização de Eventos</v>
          </cell>
          <cell r="F1188">
            <v>0</v>
          </cell>
          <cell r="G1188">
            <v>84367.99</v>
          </cell>
          <cell r="H1188">
            <v>0</v>
          </cell>
          <cell r="I1188">
            <v>84367.99</v>
          </cell>
        </row>
        <row r="1189">
          <cell r="A1189" t="str">
            <v>3.2.2.03</v>
          </cell>
          <cell r="B1189" t="str">
            <v>S</v>
          </cell>
          <cell r="C1189">
            <v>3</v>
          </cell>
          <cell r="D1189">
            <v>968</v>
          </cell>
          <cell r="E1189" t="str">
            <v>Despesas com Materiais</v>
          </cell>
          <cell r="F1189">
            <v>0</v>
          </cell>
          <cell r="G1189">
            <v>679463.54</v>
          </cell>
          <cell r="H1189">
            <v>8.58</v>
          </cell>
          <cell r="I1189">
            <v>679454.96</v>
          </cell>
        </row>
        <row r="1190">
          <cell r="A1190" t="str">
            <v>3.2.2.03.001</v>
          </cell>
          <cell r="B1190" t="str">
            <v>A</v>
          </cell>
          <cell r="C1190">
            <v>3</v>
          </cell>
          <cell r="D1190">
            <v>969</v>
          </cell>
          <cell r="E1190" t="str">
            <v>Combustiveis e Lubrificantes</v>
          </cell>
          <cell r="F1190">
            <v>0</v>
          </cell>
          <cell r="G1190">
            <v>103146.58</v>
          </cell>
          <cell r="H1190">
            <v>0</v>
          </cell>
          <cell r="I1190">
            <v>103146.58</v>
          </cell>
        </row>
        <row r="1191">
          <cell r="A1191" t="str">
            <v>3.2.2.03.002</v>
          </cell>
          <cell r="B1191" t="str">
            <v>A</v>
          </cell>
          <cell r="C1191">
            <v>3</v>
          </cell>
          <cell r="D1191">
            <v>970</v>
          </cell>
          <cell r="E1191" t="str">
            <v>Material de Consumo</v>
          </cell>
          <cell r="F1191">
            <v>0</v>
          </cell>
          <cell r="G1191">
            <v>64299.41</v>
          </cell>
          <cell r="H1191">
            <v>0</v>
          </cell>
          <cell r="I1191">
            <v>64299.41</v>
          </cell>
        </row>
        <row r="1192">
          <cell r="A1192" t="str">
            <v>3.2.2.03.005</v>
          </cell>
          <cell r="B1192" t="str">
            <v>A</v>
          </cell>
          <cell r="C1192">
            <v>3</v>
          </cell>
          <cell r="D1192">
            <v>973</v>
          </cell>
          <cell r="E1192" t="str">
            <v>Fardamento e EPI's</v>
          </cell>
          <cell r="F1192">
            <v>0</v>
          </cell>
          <cell r="G1192">
            <v>53482.080000000002</v>
          </cell>
          <cell r="H1192">
            <v>0</v>
          </cell>
          <cell r="I1192">
            <v>53482.080000000002</v>
          </cell>
        </row>
        <row r="1193">
          <cell r="A1193" t="str">
            <v>3.2.2.03.006</v>
          </cell>
          <cell r="B1193" t="str">
            <v>A</v>
          </cell>
          <cell r="C1193">
            <v>3</v>
          </cell>
          <cell r="D1193">
            <v>974</v>
          </cell>
          <cell r="E1193" t="str">
            <v>Materiais Diversos</v>
          </cell>
          <cell r="F1193">
            <v>0</v>
          </cell>
          <cell r="G1193">
            <v>329573.42</v>
          </cell>
          <cell r="H1193">
            <v>0</v>
          </cell>
          <cell r="I1193">
            <v>329573.42</v>
          </cell>
        </row>
        <row r="1194">
          <cell r="A1194" t="str">
            <v>3.2.2.03.009</v>
          </cell>
          <cell r="B1194" t="str">
            <v>A</v>
          </cell>
          <cell r="C1194">
            <v>3</v>
          </cell>
          <cell r="D1194">
            <v>977</v>
          </cell>
          <cell r="E1194" t="str">
            <v>Brindes</v>
          </cell>
          <cell r="F1194">
            <v>0</v>
          </cell>
          <cell r="G1194">
            <v>88720</v>
          </cell>
          <cell r="H1194">
            <v>0</v>
          </cell>
          <cell r="I1194">
            <v>88720</v>
          </cell>
        </row>
        <row r="1195">
          <cell r="A1195" t="str">
            <v>3.2.2.03.010</v>
          </cell>
          <cell r="B1195" t="str">
            <v>A</v>
          </cell>
          <cell r="C1195">
            <v>3</v>
          </cell>
          <cell r="D1195">
            <v>1973</v>
          </cell>
          <cell r="E1195" t="str">
            <v>Material de Expediente</v>
          </cell>
          <cell r="F1195">
            <v>0</v>
          </cell>
          <cell r="G1195">
            <v>40242.050000000003</v>
          </cell>
          <cell r="H1195">
            <v>0</v>
          </cell>
          <cell r="I1195">
            <v>40242.050000000003</v>
          </cell>
        </row>
        <row r="1196">
          <cell r="A1196" t="str">
            <v>3.2.2.03.012</v>
          </cell>
          <cell r="B1196" t="str">
            <v>A</v>
          </cell>
          <cell r="C1196">
            <v>3</v>
          </cell>
          <cell r="D1196">
            <v>2794</v>
          </cell>
          <cell r="E1196" t="str">
            <v>Reembolso Cartão-Proximidade</v>
          </cell>
          <cell r="F1196">
            <v>0</v>
          </cell>
          <cell r="G1196">
            <v>0</v>
          </cell>
          <cell r="H1196">
            <v>8.58</v>
          </cell>
          <cell r="I1196">
            <v>-8.58</v>
          </cell>
        </row>
        <row r="1197">
          <cell r="A1197" t="str">
            <v>3.2.2.04</v>
          </cell>
          <cell r="B1197" t="str">
            <v>S</v>
          </cell>
          <cell r="C1197">
            <v>3</v>
          </cell>
          <cell r="D1197">
            <v>1057</v>
          </cell>
          <cell r="E1197" t="str">
            <v>Serviços Essenciais</v>
          </cell>
          <cell r="F1197">
            <v>0</v>
          </cell>
          <cell r="G1197">
            <v>730762.26</v>
          </cell>
          <cell r="H1197">
            <v>0</v>
          </cell>
          <cell r="I1197">
            <v>730762.26</v>
          </cell>
        </row>
        <row r="1198">
          <cell r="A1198" t="str">
            <v>3.2.2.04.001</v>
          </cell>
          <cell r="B1198" t="str">
            <v>A</v>
          </cell>
          <cell r="C1198">
            <v>3</v>
          </cell>
          <cell r="D1198">
            <v>1058</v>
          </cell>
          <cell r="E1198" t="str">
            <v>Energia Elétrica</v>
          </cell>
          <cell r="F1198">
            <v>0</v>
          </cell>
          <cell r="G1198">
            <v>258509.39</v>
          </cell>
          <cell r="H1198">
            <v>0</v>
          </cell>
          <cell r="I1198">
            <v>258509.39</v>
          </cell>
        </row>
        <row r="1199">
          <cell r="A1199" t="str">
            <v>3.2.2.04.003</v>
          </cell>
          <cell r="B1199" t="str">
            <v>A</v>
          </cell>
          <cell r="C1199">
            <v>3</v>
          </cell>
          <cell r="D1199">
            <v>1060</v>
          </cell>
          <cell r="E1199" t="str">
            <v>Comunicação (Telefone Móvel)</v>
          </cell>
          <cell r="F1199">
            <v>0</v>
          </cell>
          <cell r="G1199">
            <v>152263.56</v>
          </cell>
          <cell r="H1199">
            <v>0</v>
          </cell>
          <cell r="I1199">
            <v>152263.56</v>
          </cell>
        </row>
        <row r="1200">
          <cell r="A1200" t="str">
            <v>3.2.2.04.004</v>
          </cell>
          <cell r="B1200" t="str">
            <v>A</v>
          </cell>
          <cell r="C1200">
            <v>3</v>
          </cell>
          <cell r="D1200">
            <v>1061</v>
          </cell>
          <cell r="E1200" t="str">
            <v>Água e Esgoto</v>
          </cell>
          <cell r="F1200">
            <v>0</v>
          </cell>
          <cell r="G1200">
            <v>178188.1</v>
          </cell>
          <cell r="H1200">
            <v>0</v>
          </cell>
          <cell r="I1200">
            <v>178188.1</v>
          </cell>
        </row>
        <row r="1201">
          <cell r="A1201" t="str">
            <v>3.2.2.04.005</v>
          </cell>
          <cell r="B1201" t="str">
            <v>A</v>
          </cell>
          <cell r="C1201">
            <v>3</v>
          </cell>
          <cell r="D1201">
            <v>1862</v>
          </cell>
          <cell r="E1201" t="str">
            <v>Comunicação (Telefone Fixo)</v>
          </cell>
          <cell r="F1201">
            <v>0</v>
          </cell>
          <cell r="G1201">
            <v>69248.12</v>
          </cell>
          <cell r="H1201">
            <v>0</v>
          </cell>
          <cell r="I1201">
            <v>69248.12</v>
          </cell>
        </row>
        <row r="1202">
          <cell r="A1202" t="str">
            <v>3.2.2.04.006</v>
          </cell>
          <cell r="B1202" t="str">
            <v>A</v>
          </cell>
          <cell r="C1202">
            <v>3</v>
          </cell>
          <cell r="D1202">
            <v>1864</v>
          </cell>
          <cell r="E1202" t="str">
            <v>Comunicação (Internet)</v>
          </cell>
          <cell r="F1202">
            <v>0</v>
          </cell>
          <cell r="G1202">
            <v>72553.09</v>
          </cell>
          <cell r="H1202">
            <v>0</v>
          </cell>
          <cell r="I1202">
            <v>72553.09</v>
          </cell>
        </row>
        <row r="1203">
          <cell r="A1203" t="str">
            <v>3.2.2.05</v>
          </cell>
          <cell r="B1203" t="str">
            <v>S</v>
          </cell>
          <cell r="C1203">
            <v>3</v>
          </cell>
          <cell r="D1203">
            <v>978</v>
          </cell>
          <cell r="E1203" t="str">
            <v>Outras Despesas Administrativas</v>
          </cell>
          <cell r="F1203">
            <v>0</v>
          </cell>
          <cell r="G1203">
            <v>29375836.16</v>
          </cell>
          <cell r="H1203">
            <v>24376.97</v>
          </cell>
          <cell r="I1203">
            <v>29351459.190000001</v>
          </cell>
        </row>
        <row r="1204">
          <cell r="A1204" t="str">
            <v>3.2.2.05.003</v>
          </cell>
          <cell r="B1204" t="str">
            <v>A</v>
          </cell>
          <cell r="C1204">
            <v>3</v>
          </cell>
          <cell r="D1204">
            <v>981</v>
          </cell>
          <cell r="E1204" t="str">
            <v>Donativos e Contribuições</v>
          </cell>
          <cell r="F1204">
            <v>0</v>
          </cell>
          <cell r="G1204">
            <v>2605000</v>
          </cell>
          <cell r="H1204">
            <v>0</v>
          </cell>
          <cell r="I1204">
            <v>2605000</v>
          </cell>
        </row>
        <row r="1205">
          <cell r="A1205" t="str">
            <v>3.2.2.05.004</v>
          </cell>
          <cell r="B1205" t="str">
            <v>A</v>
          </cell>
          <cell r="C1205">
            <v>3</v>
          </cell>
          <cell r="D1205">
            <v>982</v>
          </cell>
          <cell r="E1205" t="str">
            <v>Despesas com visitantes e convidados</v>
          </cell>
          <cell r="F1205">
            <v>0</v>
          </cell>
          <cell r="G1205">
            <v>3660.95</v>
          </cell>
          <cell r="H1205">
            <v>0</v>
          </cell>
          <cell r="I1205">
            <v>3660.95</v>
          </cell>
        </row>
        <row r="1206">
          <cell r="A1206" t="str">
            <v>3.2.2.05.006</v>
          </cell>
          <cell r="B1206" t="str">
            <v>A</v>
          </cell>
          <cell r="C1206">
            <v>3</v>
          </cell>
          <cell r="D1206">
            <v>984</v>
          </cell>
          <cell r="E1206" t="str">
            <v>Contribuições Institucionais</v>
          </cell>
          <cell r="F1206">
            <v>0</v>
          </cell>
          <cell r="G1206">
            <v>29168.3</v>
          </cell>
          <cell r="H1206">
            <v>0</v>
          </cell>
          <cell r="I1206">
            <v>29168.3</v>
          </cell>
        </row>
        <row r="1207">
          <cell r="A1207" t="str">
            <v>3.2.2.05.007</v>
          </cell>
          <cell r="B1207" t="str">
            <v>A</v>
          </cell>
          <cell r="C1207">
            <v>3</v>
          </cell>
          <cell r="D1207">
            <v>985</v>
          </cell>
          <cell r="E1207" t="str">
            <v>Contribuições a Entidades de Classe</v>
          </cell>
          <cell r="F1207">
            <v>0</v>
          </cell>
          <cell r="G1207">
            <v>63200</v>
          </cell>
          <cell r="H1207">
            <v>0</v>
          </cell>
          <cell r="I1207">
            <v>63200</v>
          </cell>
        </row>
        <row r="1208">
          <cell r="A1208" t="str">
            <v>3.2.2.05.008</v>
          </cell>
          <cell r="B1208" t="str">
            <v>A</v>
          </cell>
          <cell r="C1208">
            <v>3</v>
          </cell>
          <cell r="D1208">
            <v>986</v>
          </cell>
          <cell r="E1208" t="str">
            <v>Outros Serviços Especializados</v>
          </cell>
          <cell r="F1208">
            <v>0</v>
          </cell>
          <cell r="G1208">
            <v>663869.27</v>
          </cell>
          <cell r="H1208">
            <v>0</v>
          </cell>
          <cell r="I1208">
            <v>663869.27</v>
          </cell>
        </row>
        <row r="1209">
          <cell r="A1209" t="str">
            <v>3.2.2.05.010</v>
          </cell>
          <cell r="B1209" t="str">
            <v>A</v>
          </cell>
          <cell r="C1209">
            <v>3</v>
          </cell>
          <cell r="D1209">
            <v>988</v>
          </cell>
          <cell r="E1209" t="str">
            <v>Despesas Diversas</v>
          </cell>
          <cell r="F1209">
            <v>0</v>
          </cell>
          <cell r="G1209">
            <v>362.48</v>
          </cell>
          <cell r="H1209">
            <v>0</v>
          </cell>
          <cell r="I1209">
            <v>362.48</v>
          </cell>
        </row>
        <row r="1210">
          <cell r="A1210" t="str">
            <v>3.2.2.05.012</v>
          </cell>
          <cell r="B1210" t="str">
            <v>A</v>
          </cell>
          <cell r="C1210">
            <v>3</v>
          </cell>
          <cell r="D1210">
            <v>990</v>
          </cell>
          <cell r="E1210" t="str">
            <v>Despesas c/ Cartório</v>
          </cell>
          <cell r="F1210">
            <v>0</v>
          </cell>
          <cell r="G1210">
            <v>18308.14</v>
          </cell>
          <cell r="H1210">
            <v>0</v>
          </cell>
          <cell r="I1210">
            <v>18308.14</v>
          </cell>
        </row>
        <row r="1211">
          <cell r="A1211" t="str">
            <v>3.2.2.05.013</v>
          </cell>
          <cell r="B1211" t="str">
            <v>A</v>
          </cell>
          <cell r="C1211">
            <v>3</v>
          </cell>
          <cell r="D1211">
            <v>991</v>
          </cell>
          <cell r="E1211" t="str">
            <v>Despesas c/ Fretes e Despachos</v>
          </cell>
          <cell r="F1211">
            <v>0</v>
          </cell>
          <cell r="G1211">
            <v>15753.4</v>
          </cell>
          <cell r="H1211">
            <v>0</v>
          </cell>
          <cell r="I1211">
            <v>15753.4</v>
          </cell>
        </row>
        <row r="1212">
          <cell r="A1212" t="str">
            <v>3.2.2.05.014</v>
          </cell>
          <cell r="B1212" t="str">
            <v>A</v>
          </cell>
          <cell r="C1212">
            <v>3</v>
          </cell>
          <cell r="D1212">
            <v>992</v>
          </cell>
          <cell r="E1212" t="str">
            <v>Custas Processuais e Judiciais</v>
          </cell>
          <cell r="F1212">
            <v>0</v>
          </cell>
          <cell r="G1212">
            <v>11447.57</v>
          </cell>
          <cell r="H1212">
            <v>0</v>
          </cell>
          <cell r="I1212">
            <v>11447.57</v>
          </cell>
        </row>
        <row r="1213">
          <cell r="A1213" t="str">
            <v>3.2.2.05.017</v>
          </cell>
          <cell r="B1213" t="str">
            <v>A</v>
          </cell>
          <cell r="C1213">
            <v>3</v>
          </cell>
          <cell r="D1213">
            <v>995</v>
          </cell>
          <cell r="E1213" t="str">
            <v>Multa por Infração</v>
          </cell>
          <cell r="F1213">
            <v>0</v>
          </cell>
          <cell r="G1213">
            <v>45000</v>
          </cell>
          <cell r="H1213">
            <v>0</v>
          </cell>
          <cell r="I1213">
            <v>45000</v>
          </cell>
        </row>
        <row r="1214">
          <cell r="A1214" t="str">
            <v>3.2.2.05.020</v>
          </cell>
          <cell r="B1214" t="str">
            <v>A</v>
          </cell>
          <cell r="C1214">
            <v>3</v>
          </cell>
          <cell r="D1214">
            <v>998</v>
          </cell>
          <cell r="E1214" t="str">
            <v>Indenizações à Terceiros</v>
          </cell>
          <cell r="F1214">
            <v>0</v>
          </cell>
          <cell r="G1214">
            <v>3076248.73</v>
          </cell>
          <cell r="H1214">
            <v>24376.97</v>
          </cell>
          <cell r="I1214">
            <v>3051871.76</v>
          </cell>
        </row>
        <row r="1215">
          <cell r="A1215" t="str">
            <v>3.2.2.05.023</v>
          </cell>
          <cell r="B1215" t="str">
            <v>A</v>
          </cell>
          <cell r="C1215">
            <v>3</v>
          </cell>
          <cell r="D1215">
            <v>3836</v>
          </cell>
          <cell r="E1215" t="str">
            <v>Patrocínios</v>
          </cell>
          <cell r="F1215">
            <v>0</v>
          </cell>
          <cell r="G1215">
            <v>234065.29</v>
          </cell>
          <cell r="H1215">
            <v>0</v>
          </cell>
          <cell r="I1215">
            <v>234065.29</v>
          </cell>
        </row>
        <row r="1216">
          <cell r="A1216" t="str">
            <v>3.2.2.05.024</v>
          </cell>
          <cell r="B1216" t="str">
            <v>A</v>
          </cell>
          <cell r="C1216">
            <v>3</v>
          </cell>
          <cell r="D1216">
            <v>4090</v>
          </cell>
          <cell r="E1216" t="str">
            <v>Convênios de Cooperação Técnica e Financ</v>
          </cell>
          <cell r="F1216">
            <v>0</v>
          </cell>
          <cell r="G1216">
            <v>22609752.030000001</v>
          </cell>
          <cell r="H1216">
            <v>0</v>
          </cell>
          <cell r="I1216">
            <v>22609752.030000001</v>
          </cell>
        </row>
        <row r="1217">
          <cell r="A1217" t="str">
            <v>3.2.2.06</v>
          </cell>
          <cell r="B1217" t="str">
            <v>S</v>
          </cell>
          <cell r="C1217">
            <v>3</v>
          </cell>
          <cell r="D1217">
            <v>999</v>
          </cell>
          <cell r="E1217" t="str">
            <v>Depreciação/Amortização</v>
          </cell>
          <cell r="F1217">
            <v>0</v>
          </cell>
          <cell r="G1217">
            <v>24885443.739999998</v>
          </cell>
          <cell r="H1217">
            <v>21533782.359999999</v>
          </cell>
          <cell r="I1217">
            <v>3351661.38</v>
          </cell>
        </row>
        <row r="1218">
          <cell r="A1218" t="str">
            <v>3.2.2.06.001</v>
          </cell>
          <cell r="B1218" t="str">
            <v>A</v>
          </cell>
          <cell r="C1218">
            <v>3</v>
          </cell>
          <cell r="D1218">
            <v>1000</v>
          </cell>
          <cell r="E1218" t="str">
            <v>Depreciações</v>
          </cell>
          <cell r="F1218">
            <v>0</v>
          </cell>
          <cell r="G1218">
            <v>15021401.65</v>
          </cell>
          <cell r="H1218">
            <v>9864043.6300000008</v>
          </cell>
          <cell r="I1218">
            <v>5157358.0199999996</v>
          </cell>
        </row>
        <row r="1219">
          <cell r="A1219" t="str">
            <v>3.2.2.06.006</v>
          </cell>
          <cell r="B1219" t="str">
            <v>A</v>
          </cell>
          <cell r="C1219">
            <v>3</v>
          </cell>
          <cell r="D1219">
            <v>4155</v>
          </cell>
          <cell r="E1219" t="str">
            <v>Depreciações s/ Subvenção</v>
          </cell>
          <cell r="F1219">
            <v>0</v>
          </cell>
          <cell r="G1219">
            <v>9864042.0899999999</v>
          </cell>
          <cell r="H1219">
            <v>0</v>
          </cell>
          <cell r="I1219">
            <v>9864042.0899999999</v>
          </cell>
        </row>
        <row r="1220">
          <cell r="A1220" t="str">
            <v>3.2.2.06.007</v>
          </cell>
          <cell r="B1220" t="str">
            <v>A</v>
          </cell>
          <cell r="C1220">
            <v>3</v>
          </cell>
          <cell r="D1220">
            <v>4156</v>
          </cell>
          <cell r="E1220" t="str">
            <v>Receitas de Subvenção DNIT/SEP</v>
          </cell>
          <cell r="F1220">
            <v>0</v>
          </cell>
          <cell r="G1220">
            <v>0</v>
          </cell>
          <cell r="H1220">
            <v>11669738.73</v>
          </cell>
          <cell r="I1220">
            <v>-11669738.73</v>
          </cell>
        </row>
        <row r="1221">
          <cell r="A1221" t="str">
            <v>3.2.2.07</v>
          </cell>
          <cell r="B1221" t="str">
            <v>S</v>
          </cell>
          <cell r="C1221">
            <v>3</v>
          </cell>
          <cell r="D1221">
            <v>1385</v>
          </cell>
          <cell r="E1221" t="str">
            <v>Despesas Terminal Porto Grande</v>
          </cell>
          <cell r="F1221">
            <v>0</v>
          </cell>
          <cell r="G1221">
            <v>26243.16</v>
          </cell>
          <cell r="H1221">
            <v>0</v>
          </cell>
          <cell r="I1221">
            <v>26243.16</v>
          </cell>
        </row>
        <row r="1222">
          <cell r="A1222" t="str">
            <v>3.2.2.07.004</v>
          </cell>
          <cell r="B1222" t="str">
            <v>S</v>
          </cell>
          <cell r="C1222">
            <v>3</v>
          </cell>
          <cell r="D1222">
            <v>1388</v>
          </cell>
          <cell r="E1222" t="str">
            <v>Serviços Essenciais - Porto Grande</v>
          </cell>
          <cell r="F1222">
            <v>0</v>
          </cell>
          <cell r="G1222">
            <v>26243.16</v>
          </cell>
          <cell r="H1222">
            <v>0</v>
          </cell>
          <cell r="I1222">
            <v>26243.16</v>
          </cell>
        </row>
        <row r="1223">
          <cell r="A1223" t="str">
            <v>3.2.2.07.004.0001</v>
          </cell>
          <cell r="B1223" t="str">
            <v>A</v>
          </cell>
          <cell r="C1223">
            <v>3</v>
          </cell>
          <cell r="D1223">
            <v>1389</v>
          </cell>
          <cell r="E1223" t="str">
            <v>Energia Elétrica - Porto Grande</v>
          </cell>
          <cell r="F1223">
            <v>0</v>
          </cell>
          <cell r="G1223">
            <v>26243.16</v>
          </cell>
          <cell r="H1223">
            <v>0</v>
          </cell>
          <cell r="I1223">
            <v>26243.16</v>
          </cell>
        </row>
        <row r="1224">
          <cell r="A1224" t="str">
            <v>3.2.3</v>
          </cell>
          <cell r="B1224" t="str">
            <v>S</v>
          </cell>
          <cell r="C1224">
            <v>3</v>
          </cell>
          <cell r="D1224">
            <v>1002</v>
          </cell>
          <cell r="E1224" t="str">
            <v>Despesas Tributárias</v>
          </cell>
          <cell r="F1224">
            <v>0</v>
          </cell>
          <cell r="G1224">
            <v>54291.62</v>
          </cell>
          <cell r="H1224">
            <v>0</v>
          </cell>
          <cell r="I1224">
            <v>54291.62</v>
          </cell>
        </row>
        <row r="1225">
          <cell r="A1225" t="str">
            <v>3.2.3.01</v>
          </cell>
          <cell r="B1225" t="str">
            <v>S</v>
          </cell>
          <cell r="C1225">
            <v>3</v>
          </cell>
          <cell r="D1225">
            <v>1003</v>
          </cell>
          <cell r="E1225" t="str">
            <v>Taxas</v>
          </cell>
          <cell r="F1225">
            <v>0</v>
          </cell>
          <cell r="G1225">
            <v>53346.89</v>
          </cell>
          <cell r="H1225">
            <v>0</v>
          </cell>
          <cell r="I1225">
            <v>53346.89</v>
          </cell>
        </row>
        <row r="1226">
          <cell r="A1226" t="str">
            <v>3.2.3.01.001</v>
          </cell>
          <cell r="B1226" t="str">
            <v>A</v>
          </cell>
          <cell r="C1226">
            <v>3</v>
          </cell>
          <cell r="D1226">
            <v>1004</v>
          </cell>
          <cell r="E1226" t="str">
            <v>Taxa de Localização e Funcionamento</v>
          </cell>
          <cell r="F1226">
            <v>0</v>
          </cell>
          <cell r="G1226">
            <v>8334.52</v>
          </cell>
          <cell r="H1226">
            <v>0</v>
          </cell>
          <cell r="I1226">
            <v>8334.52</v>
          </cell>
        </row>
        <row r="1227">
          <cell r="A1227" t="str">
            <v>3.2.3.01.002</v>
          </cell>
          <cell r="B1227" t="str">
            <v>A</v>
          </cell>
          <cell r="C1227">
            <v>3</v>
          </cell>
          <cell r="D1227">
            <v>1005</v>
          </cell>
          <cell r="E1227" t="str">
            <v>Taxas Estaduais</v>
          </cell>
          <cell r="F1227">
            <v>0</v>
          </cell>
          <cell r="G1227">
            <v>7687.8</v>
          </cell>
          <cell r="H1227">
            <v>0</v>
          </cell>
          <cell r="I1227">
            <v>7687.8</v>
          </cell>
        </row>
        <row r="1228">
          <cell r="A1228" t="str">
            <v>3.2.3.01.004</v>
          </cell>
          <cell r="B1228" t="str">
            <v>A</v>
          </cell>
          <cell r="C1228">
            <v>3</v>
          </cell>
          <cell r="D1228">
            <v>1007</v>
          </cell>
          <cell r="E1228" t="str">
            <v>Outras Taxas Federais</v>
          </cell>
          <cell r="F1228">
            <v>0</v>
          </cell>
          <cell r="G1228">
            <v>30633.54</v>
          </cell>
          <cell r="H1228">
            <v>0</v>
          </cell>
          <cell r="I1228">
            <v>30633.54</v>
          </cell>
        </row>
        <row r="1229">
          <cell r="A1229" t="str">
            <v>3.2.3.01.005</v>
          </cell>
          <cell r="B1229" t="str">
            <v>A</v>
          </cell>
          <cell r="C1229">
            <v>3</v>
          </cell>
          <cell r="D1229">
            <v>1008</v>
          </cell>
          <cell r="E1229" t="str">
            <v>Taxa de Licenciamento de Veículos</v>
          </cell>
          <cell r="F1229">
            <v>0</v>
          </cell>
          <cell r="G1229">
            <v>3940.13</v>
          </cell>
          <cell r="H1229">
            <v>0</v>
          </cell>
          <cell r="I1229">
            <v>3940.13</v>
          </cell>
        </row>
        <row r="1230">
          <cell r="A1230" t="str">
            <v>3.2.3.01.008</v>
          </cell>
          <cell r="B1230" t="str">
            <v>A</v>
          </cell>
          <cell r="C1230">
            <v>3</v>
          </cell>
          <cell r="D1230">
            <v>2346</v>
          </cell>
          <cell r="E1230" t="str">
            <v>Outras Taxas Municipais</v>
          </cell>
          <cell r="F1230">
            <v>0</v>
          </cell>
          <cell r="G1230">
            <v>2750.9</v>
          </cell>
          <cell r="H1230">
            <v>0</v>
          </cell>
          <cell r="I1230">
            <v>2750.9</v>
          </cell>
        </row>
        <row r="1231">
          <cell r="A1231" t="str">
            <v>3.2.3.02</v>
          </cell>
          <cell r="B1231" t="str">
            <v>S</v>
          </cell>
          <cell r="C1231">
            <v>3</v>
          </cell>
          <cell r="D1231">
            <v>1884</v>
          </cell>
          <cell r="E1231" t="str">
            <v>Impostos</v>
          </cell>
          <cell r="F1231">
            <v>0</v>
          </cell>
          <cell r="G1231">
            <v>944.73</v>
          </cell>
          <cell r="H1231">
            <v>0</v>
          </cell>
          <cell r="I1231">
            <v>944.73</v>
          </cell>
        </row>
        <row r="1232">
          <cell r="A1232" t="str">
            <v>3.2.3.02.003</v>
          </cell>
          <cell r="B1232" t="str">
            <v>A</v>
          </cell>
          <cell r="C1232">
            <v>3</v>
          </cell>
          <cell r="D1232">
            <v>1887</v>
          </cell>
          <cell r="E1232" t="str">
            <v>Federal</v>
          </cell>
          <cell r="F1232">
            <v>0</v>
          </cell>
          <cell r="G1232">
            <v>944.73</v>
          </cell>
          <cell r="H1232">
            <v>0</v>
          </cell>
          <cell r="I1232">
            <v>944.73</v>
          </cell>
        </row>
        <row r="1233">
          <cell r="A1233" t="str">
            <v>3.2.4</v>
          </cell>
          <cell r="B1233" t="str">
            <v>S</v>
          </cell>
          <cell r="C1233">
            <v>3</v>
          </cell>
          <cell r="D1233">
            <v>1010</v>
          </cell>
          <cell r="E1233" t="str">
            <v>Resultado Financeiro</v>
          </cell>
          <cell r="F1233">
            <v>0</v>
          </cell>
          <cell r="G1233">
            <v>26246930.219999999</v>
          </cell>
          <cell r="H1233">
            <v>3042797.32</v>
          </cell>
          <cell r="I1233">
            <v>23204132.899999999</v>
          </cell>
        </row>
        <row r="1234">
          <cell r="A1234" t="str">
            <v>3.2.4.01</v>
          </cell>
          <cell r="B1234" t="str">
            <v>S</v>
          </cell>
          <cell r="C1234">
            <v>3</v>
          </cell>
          <cell r="D1234">
            <v>1011</v>
          </cell>
          <cell r="E1234" t="str">
            <v>Receitas Financeiras</v>
          </cell>
          <cell r="F1234">
            <v>0</v>
          </cell>
          <cell r="G1234">
            <v>248779.73</v>
          </cell>
          <cell r="H1234">
            <v>3042797.32</v>
          </cell>
          <cell r="I1234">
            <v>-2794017.59</v>
          </cell>
        </row>
        <row r="1235">
          <cell r="A1235" t="str">
            <v>3.2.4.01.001</v>
          </cell>
          <cell r="B1235" t="str">
            <v>A</v>
          </cell>
          <cell r="C1235">
            <v>3</v>
          </cell>
          <cell r="D1235">
            <v>1012</v>
          </cell>
          <cell r="E1235" t="str">
            <v>Receitas de Aplicações Financeiras</v>
          </cell>
          <cell r="F1235">
            <v>0</v>
          </cell>
          <cell r="G1235">
            <v>1636.34</v>
          </cell>
          <cell r="H1235">
            <v>2538899.98</v>
          </cell>
          <cell r="I1235">
            <v>-2537263.64</v>
          </cell>
        </row>
        <row r="1236">
          <cell r="A1236" t="str">
            <v>3.2.4.01.002</v>
          </cell>
          <cell r="B1236" t="str">
            <v>A</v>
          </cell>
          <cell r="C1236">
            <v>3</v>
          </cell>
          <cell r="D1236">
            <v>1013</v>
          </cell>
          <cell r="E1236" t="str">
            <v>Descontos Obtidos</v>
          </cell>
          <cell r="F1236">
            <v>0</v>
          </cell>
          <cell r="G1236">
            <v>89967.37</v>
          </cell>
          <cell r="H1236">
            <v>92372.17</v>
          </cell>
          <cell r="I1236">
            <v>-2404.8000000000002</v>
          </cell>
        </row>
        <row r="1237">
          <cell r="A1237" t="str">
            <v>3.2.4.01.003</v>
          </cell>
          <cell r="B1237" t="str">
            <v>A</v>
          </cell>
          <cell r="C1237">
            <v>3</v>
          </cell>
          <cell r="D1237">
            <v>1014</v>
          </cell>
          <cell r="E1237" t="str">
            <v>Juros Ativos</v>
          </cell>
          <cell r="F1237">
            <v>0</v>
          </cell>
          <cell r="G1237">
            <v>1163.6400000000001</v>
          </cell>
          <cell r="H1237">
            <v>99017.919999999998</v>
          </cell>
          <cell r="I1237">
            <v>-97854.28</v>
          </cell>
        </row>
        <row r="1238">
          <cell r="A1238" t="str">
            <v>3.2.4.01.005</v>
          </cell>
          <cell r="B1238" t="str">
            <v>A</v>
          </cell>
          <cell r="C1238">
            <v>3</v>
          </cell>
          <cell r="D1238">
            <v>2522</v>
          </cell>
          <cell r="E1238" t="str">
            <v>Multas Recebidas de Clientes</v>
          </cell>
          <cell r="F1238">
            <v>0</v>
          </cell>
          <cell r="G1238">
            <v>19652</v>
          </cell>
          <cell r="H1238">
            <v>304494.26</v>
          </cell>
          <cell r="I1238">
            <v>-284842.26</v>
          </cell>
        </row>
        <row r="1239">
          <cell r="A1239" t="str">
            <v>3.2.4.01.006</v>
          </cell>
          <cell r="B1239" t="str">
            <v>A</v>
          </cell>
          <cell r="C1239">
            <v>3</v>
          </cell>
          <cell r="D1239">
            <v>2608</v>
          </cell>
          <cell r="E1239" t="str">
            <v>(-) PIS s/ Receitas Financeiras</v>
          </cell>
          <cell r="F1239">
            <v>0</v>
          </cell>
          <cell r="G1239">
            <v>19061.12</v>
          </cell>
          <cell r="H1239">
            <v>0</v>
          </cell>
          <cell r="I1239">
            <v>19061.12</v>
          </cell>
        </row>
        <row r="1240">
          <cell r="A1240" t="str">
            <v>3.2.4.01.007</v>
          </cell>
          <cell r="B1240" t="str">
            <v>A</v>
          </cell>
          <cell r="C1240">
            <v>3</v>
          </cell>
          <cell r="D1240">
            <v>2609</v>
          </cell>
          <cell r="E1240" t="str">
            <v>(-) COFINS s/ Receitas Financeiras</v>
          </cell>
          <cell r="F1240">
            <v>0</v>
          </cell>
          <cell r="G1240">
            <v>117299.26</v>
          </cell>
          <cell r="H1240">
            <v>0</v>
          </cell>
          <cell r="I1240">
            <v>117299.26</v>
          </cell>
        </row>
        <row r="1241">
          <cell r="A1241" t="str">
            <v>3.2.4.01.008</v>
          </cell>
          <cell r="B1241" t="str">
            <v>A</v>
          </cell>
          <cell r="C1241">
            <v>3</v>
          </cell>
          <cell r="D1241">
            <v>2664</v>
          </cell>
          <cell r="E1241" t="str">
            <v>Atualiz. Monetária Depósitos Recursais</v>
          </cell>
          <cell r="F1241">
            <v>0</v>
          </cell>
          <cell r="G1241">
            <v>0</v>
          </cell>
          <cell r="H1241">
            <v>6197.99</v>
          </cell>
          <cell r="I1241">
            <v>-6197.99</v>
          </cell>
        </row>
        <row r="1242">
          <cell r="A1242" t="str">
            <v>3.2.4.01.009</v>
          </cell>
          <cell r="B1242" t="str">
            <v>A</v>
          </cell>
          <cell r="C1242">
            <v>3</v>
          </cell>
          <cell r="D1242">
            <v>2968</v>
          </cell>
          <cell r="E1242" t="str">
            <v>Variação Cambial Positiva</v>
          </cell>
          <cell r="F1242">
            <v>0</v>
          </cell>
          <cell r="G1242">
            <v>0</v>
          </cell>
          <cell r="H1242">
            <v>1815</v>
          </cell>
          <cell r="I1242">
            <v>-1815</v>
          </cell>
        </row>
        <row r="1243">
          <cell r="A1243" t="str">
            <v>3.2.4.02</v>
          </cell>
          <cell r="B1243" t="str">
            <v>S</v>
          </cell>
          <cell r="C1243">
            <v>3</v>
          </cell>
          <cell r="D1243">
            <v>1015</v>
          </cell>
          <cell r="E1243" t="str">
            <v>Despesas Financeiras</v>
          </cell>
          <cell r="F1243">
            <v>0</v>
          </cell>
          <cell r="G1243">
            <v>25998150.489999998</v>
          </cell>
          <cell r="H1243">
            <v>0</v>
          </cell>
          <cell r="I1243">
            <v>25998150.489999998</v>
          </cell>
        </row>
        <row r="1244">
          <cell r="A1244" t="str">
            <v>3.2.4.02.002</v>
          </cell>
          <cell r="B1244" t="str">
            <v>A</v>
          </cell>
          <cell r="C1244">
            <v>3</v>
          </cell>
          <cell r="D1244">
            <v>1017</v>
          </cell>
          <cell r="E1244" t="str">
            <v>Tarifas Bancárias</v>
          </cell>
          <cell r="F1244">
            <v>0</v>
          </cell>
          <cell r="G1244">
            <v>45761.91</v>
          </cell>
          <cell r="H1244">
            <v>0</v>
          </cell>
          <cell r="I1244">
            <v>45761.91</v>
          </cell>
        </row>
        <row r="1245">
          <cell r="A1245" t="str">
            <v>3.2.4.02.003</v>
          </cell>
          <cell r="B1245" t="str">
            <v>A</v>
          </cell>
          <cell r="C1245">
            <v>3</v>
          </cell>
          <cell r="D1245">
            <v>1018</v>
          </cell>
          <cell r="E1245" t="str">
            <v>Juros Passivos</v>
          </cell>
          <cell r="F1245">
            <v>0</v>
          </cell>
          <cell r="G1245">
            <v>32121.96</v>
          </cell>
          <cell r="H1245">
            <v>0</v>
          </cell>
          <cell r="I1245">
            <v>32121.96</v>
          </cell>
        </row>
        <row r="1246">
          <cell r="A1246" t="str">
            <v>3.2.4.02.004</v>
          </cell>
          <cell r="B1246" t="str">
            <v>A</v>
          </cell>
          <cell r="C1246">
            <v>3</v>
          </cell>
          <cell r="D1246">
            <v>1019</v>
          </cell>
          <cell r="E1246" t="str">
            <v>Juros sobre o Capital Próprio</v>
          </cell>
          <cell r="F1246">
            <v>0</v>
          </cell>
          <cell r="G1246">
            <v>25640208.239999998</v>
          </cell>
          <cell r="H1246">
            <v>0</v>
          </cell>
          <cell r="I1246">
            <v>25640208.239999998</v>
          </cell>
        </row>
        <row r="1247">
          <cell r="A1247" t="str">
            <v>3.2.4.02.005</v>
          </cell>
          <cell r="B1247" t="str">
            <v>A</v>
          </cell>
          <cell r="C1247">
            <v>3</v>
          </cell>
          <cell r="D1247">
            <v>1020</v>
          </cell>
          <cell r="E1247" t="str">
            <v>Variação Cambial Negativa</v>
          </cell>
          <cell r="F1247">
            <v>0</v>
          </cell>
          <cell r="G1247">
            <v>773</v>
          </cell>
          <cell r="H1247">
            <v>0</v>
          </cell>
          <cell r="I1247">
            <v>773</v>
          </cell>
        </row>
        <row r="1248">
          <cell r="A1248" t="str">
            <v>3.2.4.02.006</v>
          </cell>
          <cell r="B1248" t="str">
            <v>A</v>
          </cell>
          <cell r="C1248">
            <v>3</v>
          </cell>
          <cell r="D1248">
            <v>1021</v>
          </cell>
          <cell r="E1248" t="str">
            <v>Descontos ou Abatimentos Concedidos</v>
          </cell>
          <cell r="F1248">
            <v>0</v>
          </cell>
          <cell r="G1248">
            <v>250020.89</v>
          </cell>
          <cell r="H1248">
            <v>0</v>
          </cell>
          <cell r="I1248">
            <v>250020.89</v>
          </cell>
        </row>
        <row r="1249">
          <cell r="A1249" t="str">
            <v>3.2.4.02.007</v>
          </cell>
          <cell r="B1249" t="str">
            <v>A</v>
          </cell>
          <cell r="C1249">
            <v>3</v>
          </cell>
          <cell r="D1249">
            <v>1022</v>
          </cell>
          <cell r="E1249" t="str">
            <v>IOF</v>
          </cell>
          <cell r="F1249">
            <v>0</v>
          </cell>
          <cell r="G1249">
            <v>1820.23</v>
          </cell>
          <cell r="H1249">
            <v>0</v>
          </cell>
          <cell r="I1249">
            <v>1820.23</v>
          </cell>
        </row>
        <row r="1250">
          <cell r="A1250" t="str">
            <v>3.2.4.02.009</v>
          </cell>
          <cell r="B1250" t="str">
            <v>A</v>
          </cell>
          <cell r="C1250">
            <v>3</v>
          </cell>
          <cell r="D1250">
            <v>2404</v>
          </cell>
          <cell r="E1250" t="str">
            <v>Atualiz. Monetária Depósitos de Caução</v>
          </cell>
          <cell r="F1250">
            <v>0</v>
          </cell>
          <cell r="G1250">
            <v>27444.26</v>
          </cell>
          <cell r="H1250">
            <v>0</v>
          </cell>
          <cell r="I1250">
            <v>27444.26</v>
          </cell>
        </row>
        <row r="1251">
          <cell r="A1251" t="str">
            <v>3.2.5</v>
          </cell>
          <cell r="B1251" t="str">
            <v>S</v>
          </cell>
          <cell r="C1251">
            <v>3</v>
          </cell>
          <cell r="D1251">
            <v>1024</v>
          </cell>
          <cell r="E1251" t="str">
            <v>Provisões Constituídas</v>
          </cell>
          <cell r="F1251">
            <v>0</v>
          </cell>
          <cell r="G1251">
            <v>22928692.390000001</v>
          </cell>
          <cell r="H1251">
            <v>578275.31000000006</v>
          </cell>
          <cell r="I1251">
            <v>22350417.079999998</v>
          </cell>
        </row>
        <row r="1252">
          <cell r="A1252" t="str">
            <v>3.2.5.01</v>
          </cell>
          <cell r="B1252" t="str">
            <v>S</v>
          </cell>
          <cell r="C1252">
            <v>3</v>
          </cell>
          <cell r="D1252">
            <v>1025</v>
          </cell>
          <cell r="E1252" t="str">
            <v>Provisões Tributárias</v>
          </cell>
          <cell r="F1252">
            <v>0</v>
          </cell>
          <cell r="G1252">
            <v>22525211.030000001</v>
          </cell>
          <cell r="H1252">
            <v>240216.24</v>
          </cell>
          <cell r="I1252">
            <v>22284994.789999999</v>
          </cell>
        </row>
        <row r="1253">
          <cell r="A1253" t="str">
            <v>3.2.5.01.001</v>
          </cell>
          <cell r="B1253" t="str">
            <v>A</v>
          </cell>
          <cell r="C1253">
            <v>3</v>
          </cell>
          <cell r="D1253">
            <v>1026</v>
          </cell>
          <cell r="E1253" t="str">
            <v>CSLL</v>
          </cell>
          <cell r="F1253">
            <v>0</v>
          </cell>
          <cell r="G1253">
            <v>6075595.79</v>
          </cell>
          <cell r="H1253">
            <v>64190.01</v>
          </cell>
          <cell r="I1253">
            <v>6011405.7800000003</v>
          </cell>
        </row>
        <row r="1254">
          <cell r="A1254" t="str">
            <v>3.2.5.01.002</v>
          </cell>
          <cell r="B1254" t="str">
            <v>A</v>
          </cell>
          <cell r="C1254">
            <v>3</v>
          </cell>
          <cell r="D1254">
            <v>1027</v>
          </cell>
          <cell r="E1254" t="str">
            <v>IRPJ</v>
          </cell>
          <cell r="F1254">
            <v>0</v>
          </cell>
          <cell r="G1254">
            <v>16449615.24</v>
          </cell>
          <cell r="H1254">
            <v>176026.23</v>
          </cell>
          <cell r="I1254">
            <v>16273589.01</v>
          </cell>
        </row>
        <row r="1255">
          <cell r="A1255" t="str">
            <v>3.2.5.03</v>
          </cell>
          <cell r="B1255" t="str">
            <v>S</v>
          </cell>
          <cell r="C1255">
            <v>3</v>
          </cell>
          <cell r="D1255">
            <v>1597</v>
          </cell>
          <cell r="E1255" t="str">
            <v>Provisões p/ Contingências</v>
          </cell>
          <cell r="F1255">
            <v>0</v>
          </cell>
          <cell r="G1255">
            <v>122553.49</v>
          </cell>
          <cell r="H1255">
            <v>110507.97</v>
          </cell>
          <cell r="I1255">
            <v>12045.52</v>
          </cell>
        </row>
        <row r="1256">
          <cell r="A1256" t="str">
            <v>3.2.5.03.001</v>
          </cell>
          <cell r="B1256" t="str">
            <v>A</v>
          </cell>
          <cell r="C1256">
            <v>3</v>
          </cell>
          <cell r="D1256">
            <v>1599</v>
          </cell>
          <cell r="E1256" t="str">
            <v>Provisão p/ Contingências Trabalhistas</v>
          </cell>
          <cell r="F1256">
            <v>0</v>
          </cell>
          <cell r="G1256">
            <v>60000</v>
          </cell>
          <cell r="H1256">
            <v>0</v>
          </cell>
          <cell r="I1256">
            <v>60000</v>
          </cell>
        </row>
        <row r="1257">
          <cell r="A1257" t="str">
            <v>3.2.5.03.002</v>
          </cell>
          <cell r="B1257" t="str">
            <v>A</v>
          </cell>
          <cell r="C1257">
            <v>3</v>
          </cell>
          <cell r="D1257">
            <v>1601</v>
          </cell>
          <cell r="E1257" t="str">
            <v>Provisão p/ Contingências Cíveis</v>
          </cell>
          <cell r="F1257">
            <v>0</v>
          </cell>
          <cell r="G1257">
            <v>62553.49</v>
          </cell>
          <cell r="H1257">
            <v>0</v>
          </cell>
          <cell r="I1257">
            <v>62553.49</v>
          </cell>
        </row>
        <row r="1258">
          <cell r="A1258" t="str">
            <v>3.2.5.03.004</v>
          </cell>
          <cell r="B1258" t="str">
            <v>A</v>
          </cell>
          <cell r="C1258">
            <v>3</v>
          </cell>
          <cell r="D1258">
            <v>2840</v>
          </cell>
          <cell r="E1258" t="str">
            <v>(-) Rev.Provisão p/ Cont Trabalhistas</v>
          </cell>
          <cell r="F1258">
            <v>0</v>
          </cell>
          <cell r="G1258">
            <v>0</v>
          </cell>
          <cell r="H1258">
            <v>107238.68</v>
          </cell>
          <cell r="I1258">
            <v>-107238.68</v>
          </cell>
        </row>
        <row r="1259">
          <cell r="A1259" t="str">
            <v>3.2.5.03.005</v>
          </cell>
          <cell r="B1259" t="str">
            <v>A</v>
          </cell>
          <cell r="C1259">
            <v>3</v>
          </cell>
          <cell r="D1259">
            <v>2841</v>
          </cell>
          <cell r="E1259" t="str">
            <v>(-) Rev.Provisão p/ Cont Cíveis</v>
          </cell>
          <cell r="F1259">
            <v>0</v>
          </cell>
          <cell r="G1259">
            <v>0</v>
          </cell>
          <cell r="H1259">
            <v>3269.29</v>
          </cell>
          <cell r="I1259">
            <v>-3269.29</v>
          </cell>
        </row>
        <row r="1260">
          <cell r="A1260" t="str">
            <v>3.2.5.04</v>
          </cell>
          <cell r="B1260" t="str">
            <v>S</v>
          </cell>
          <cell r="C1260">
            <v>3</v>
          </cell>
          <cell r="D1260">
            <v>1723</v>
          </cell>
          <cell r="E1260" t="str">
            <v>Perdas</v>
          </cell>
          <cell r="F1260">
            <v>0</v>
          </cell>
          <cell r="G1260">
            <v>280927.87</v>
          </cell>
          <cell r="H1260">
            <v>227551.1</v>
          </cell>
          <cell r="I1260">
            <v>53376.77</v>
          </cell>
        </row>
        <row r="1261">
          <cell r="A1261" t="str">
            <v>3.2.5.04.001</v>
          </cell>
          <cell r="B1261" t="str">
            <v>A</v>
          </cell>
          <cell r="C1261">
            <v>3</v>
          </cell>
          <cell r="D1261">
            <v>1724</v>
          </cell>
          <cell r="E1261" t="str">
            <v>Perdas nos Recebimentos de Créditos</v>
          </cell>
          <cell r="F1261">
            <v>0</v>
          </cell>
          <cell r="G1261">
            <v>280927.87</v>
          </cell>
          <cell r="H1261">
            <v>0</v>
          </cell>
          <cell r="I1261">
            <v>280927.87</v>
          </cell>
        </row>
        <row r="1262">
          <cell r="A1262" t="str">
            <v>3.2.5.04.002</v>
          </cell>
          <cell r="B1262" t="str">
            <v>A</v>
          </cell>
          <cell r="C1262">
            <v>3</v>
          </cell>
          <cell r="D1262">
            <v>2967</v>
          </cell>
          <cell r="E1262" t="str">
            <v>(-) Rev. Perdas Recebimentos de Créditos</v>
          </cell>
          <cell r="F1262">
            <v>0</v>
          </cell>
          <cell r="G1262">
            <v>0</v>
          </cell>
          <cell r="H1262">
            <v>227551.1</v>
          </cell>
          <cell r="I1262">
            <v>-227551.1</v>
          </cell>
        </row>
        <row r="1263">
          <cell r="A1263" t="str">
            <v>3.2.6</v>
          </cell>
          <cell r="B1263" t="str">
            <v>S</v>
          </cell>
          <cell r="C1263">
            <v>3</v>
          </cell>
          <cell r="D1263">
            <v>1031</v>
          </cell>
          <cell r="E1263" t="str">
            <v>Resultado não Operacional</v>
          </cell>
          <cell r="F1263">
            <v>0</v>
          </cell>
          <cell r="G1263">
            <v>14147.1</v>
          </cell>
          <cell r="H1263">
            <v>0.03</v>
          </cell>
          <cell r="I1263">
            <v>14147.07</v>
          </cell>
        </row>
        <row r="1264">
          <cell r="A1264" t="str">
            <v>3.2.6.02</v>
          </cell>
          <cell r="B1264" t="str">
            <v>S</v>
          </cell>
          <cell r="C1264">
            <v>3</v>
          </cell>
          <cell r="D1264">
            <v>1035</v>
          </cell>
          <cell r="E1264" t="str">
            <v>Resultado na Alienação Ativo Permanente</v>
          </cell>
          <cell r="F1264">
            <v>0</v>
          </cell>
          <cell r="G1264">
            <v>14140</v>
          </cell>
          <cell r="H1264">
            <v>0</v>
          </cell>
          <cell r="I1264">
            <v>14140</v>
          </cell>
        </row>
        <row r="1265">
          <cell r="A1265" t="str">
            <v>3.2.6.02.002</v>
          </cell>
          <cell r="B1265" t="str">
            <v>A</v>
          </cell>
          <cell r="C1265">
            <v>3</v>
          </cell>
          <cell r="D1265">
            <v>1037</v>
          </cell>
          <cell r="E1265" t="str">
            <v>Perda na Alienação do Ativo Permanente</v>
          </cell>
          <cell r="F1265">
            <v>0</v>
          </cell>
          <cell r="G1265">
            <v>14140</v>
          </cell>
          <cell r="H1265">
            <v>0</v>
          </cell>
          <cell r="I1265">
            <v>14140</v>
          </cell>
        </row>
        <row r="1266">
          <cell r="A1266" t="str">
            <v>3.2.6.04</v>
          </cell>
          <cell r="B1266" t="str">
            <v>S</v>
          </cell>
          <cell r="C1266">
            <v>3</v>
          </cell>
          <cell r="D1266">
            <v>1624</v>
          </cell>
          <cell r="E1266" t="str">
            <v>Ajuste de Inventário</v>
          </cell>
          <cell r="F1266">
            <v>0</v>
          </cell>
          <cell r="G1266">
            <v>7.1</v>
          </cell>
          <cell r="H1266">
            <v>0.03</v>
          </cell>
          <cell r="I1266">
            <v>7.07</v>
          </cell>
        </row>
        <row r="1267">
          <cell r="A1267" t="str">
            <v>3.2.6.04.002</v>
          </cell>
          <cell r="B1267" t="str">
            <v>A</v>
          </cell>
          <cell r="C1267">
            <v>3</v>
          </cell>
          <cell r="D1267">
            <v>2401</v>
          </cell>
          <cell r="E1267" t="str">
            <v>Ajuste de Inventário - Devedor</v>
          </cell>
          <cell r="F1267">
            <v>0</v>
          </cell>
          <cell r="G1267">
            <v>7.1</v>
          </cell>
          <cell r="H1267">
            <v>0</v>
          </cell>
          <cell r="I1267">
            <v>7.1</v>
          </cell>
        </row>
        <row r="1268">
          <cell r="A1268" t="str">
            <v>3.2.6.04.003</v>
          </cell>
          <cell r="B1268" t="str">
            <v>A</v>
          </cell>
          <cell r="C1268">
            <v>3</v>
          </cell>
          <cell r="D1268">
            <v>2402</v>
          </cell>
          <cell r="E1268" t="str">
            <v>Ajuste de Inventário - Credor</v>
          </cell>
          <cell r="F1268">
            <v>0</v>
          </cell>
          <cell r="G1268">
            <v>0</v>
          </cell>
          <cell r="H1268">
            <v>0.03</v>
          </cell>
          <cell r="I1268">
            <v>-0.03</v>
          </cell>
        </row>
      </sheetData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S</v>
          </cell>
          <cell r="C5">
            <v>1</v>
          </cell>
          <cell r="D5">
            <v>1</v>
          </cell>
          <cell r="E5" t="str">
            <v>ATIVO</v>
          </cell>
          <cell r="F5">
            <v>1155078255.52</v>
          </cell>
          <cell r="G5">
            <v>74933332.680000007</v>
          </cell>
          <cell r="H5">
            <v>67958062.319999993</v>
          </cell>
          <cell r="I5">
            <v>1162053525.8800001</v>
          </cell>
        </row>
        <row r="6">
          <cell r="A6" t="str">
            <v>1.1</v>
          </cell>
          <cell r="B6" t="str">
            <v>S</v>
          </cell>
          <cell r="C6">
            <v>1</v>
          </cell>
          <cell r="D6">
            <v>2</v>
          </cell>
          <cell r="E6" t="str">
            <v>Ativo Circulante</v>
          </cell>
          <cell r="F6">
            <v>129962556</v>
          </cell>
          <cell r="G6">
            <v>74883747.799999997</v>
          </cell>
          <cell r="H6">
            <v>66652986.240000002</v>
          </cell>
          <cell r="I6">
            <v>138193317.56</v>
          </cell>
        </row>
        <row r="7">
          <cell r="A7" t="str">
            <v>1.1.1</v>
          </cell>
          <cell r="B7" t="str">
            <v>S</v>
          </cell>
          <cell r="C7">
            <v>1</v>
          </cell>
          <cell r="D7">
            <v>3</v>
          </cell>
          <cell r="E7" t="str">
            <v>Disponível</v>
          </cell>
          <cell r="F7">
            <v>95564720.859999999</v>
          </cell>
          <cell r="G7">
            <v>40413506.700000003</v>
          </cell>
          <cell r="H7">
            <v>31369060.280000001</v>
          </cell>
          <cell r="I7">
            <v>104609167.28</v>
          </cell>
        </row>
        <row r="8">
          <cell r="A8" t="str">
            <v>1.1.1.01</v>
          </cell>
          <cell r="B8" t="str">
            <v>S</v>
          </cell>
          <cell r="C8">
            <v>1</v>
          </cell>
          <cell r="D8">
            <v>4</v>
          </cell>
          <cell r="E8" t="str">
            <v>Caixa</v>
          </cell>
          <cell r="F8">
            <v>32422.45</v>
          </cell>
          <cell r="G8">
            <v>10890</v>
          </cell>
          <cell r="H8">
            <v>3294.5</v>
          </cell>
          <cell r="I8">
            <v>40017.949999999997</v>
          </cell>
        </row>
        <row r="9">
          <cell r="A9" t="str">
            <v>1.1.1.01.001</v>
          </cell>
          <cell r="B9" t="str">
            <v>A</v>
          </cell>
          <cell r="C9">
            <v>1</v>
          </cell>
          <cell r="D9">
            <v>5</v>
          </cell>
          <cell r="E9" t="str">
            <v>Caixa Geral</v>
          </cell>
          <cell r="F9">
            <v>32422.45</v>
          </cell>
          <cell r="G9">
            <v>36</v>
          </cell>
          <cell r="H9">
            <v>3294.5</v>
          </cell>
          <cell r="I9">
            <v>29163.95</v>
          </cell>
        </row>
        <row r="10">
          <cell r="A10" t="str">
            <v>1.1.1.01.002</v>
          </cell>
          <cell r="B10" t="str">
            <v>A</v>
          </cell>
          <cell r="C10">
            <v>1</v>
          </cell>
          <cell r="D10">
            <v>2778</v>
          </cell>
          <cell r="E10" t="str">
            <v>Caixa em Moeda Estrangeira</v>
          </cell>
          <cell r="F10">
            <v>0</v>
          </cell>
          <cell r="G10">
            <v>10854</v>
          </cell>
          <cell r="H10">
            <v>0</v>
          </cell>
          <cell r="I10">
            <v>10854</v>
          </cell>
        </row>
        <row r="11">
          <cell r="A11" t="str">
            <v>1.1.1.02</v>
          </cell>
          <cell r="B11" t="str">
            <v>S</v>
          </cell>
          <cell r="C11">
            <v>1</v>
          </cell>
          <cell r="D11">
            <v>6</v>
          </cell>
          <cell r="E11" t="str">
            <v>Bancos c/ Movimento - EMAP</v>
          </cell>
          <cell r="F11">
            <v>48968.93</v>
          </cell>
          <cell r="G11">
            <v>26796107.309999999</v>
          </cell>
          <cell r="H11">
            <v>26796258.16</v>
          </cell>
          <cell r="I11">
            <v>48818.080000000002</v>
          </cell>
        </row>
        <row r="12">
          <cell r="A12" t="str">
            <v>1.1.1.02.006</v>
          </cell>
          <cell r="B12" t="str">
            <v>A</v>
          </cell>
          <cell r="C12">
            <v>1</v>
          </cell>
          <cell r="D12">
            <v>9</v>
          </cell>
          <cell r="E12" t="str">
            <v>CEF C/C 628-0</v>
          </cell>
          <cell r="F12">
            <v>11645</v>
          </cell>
          <cell r="G12">
            <v>0</v>
          </cell>
          <cell r="H12">
            <v>42</v>
          </cell>
          <cell r="I12">
            <v>11603</v>
          </cell>
        </row>
        <row r="13">
          <cell r="A13" t="str">
            <v>1.1.1.02.009</v>
          </cell>
          <cell r="B13" t="str">
            <v>A</v>
          </cell>
          <cell r="C13">
            <v>1</v>
          </cell>
          <cell r="D13">
            <v>1942</v>
          </cell>
          <cell r="E13" t="str">
            <v>CEF C/C 2349-5 - Empréstimo Cons</v>
          </cell>
          <cell r="F13">
            <v>30632.29</v>
          </cell>
          <cell r="G13">
            <v>30396.959999999999</v>
          </cell>
          <cell r="H13">
            <v>30274.46</v>
          </cell>
          <cell r="I13">
            <v>30754.79</v>
          </cell>
        </row>
        <row r="14">
          <cell r="A14" t="str">
            <v>1.1.1.02.012</v>
          </cell>
          <cell r="B14" t="str">
            <v>A</v>
          </cell>
          <cell r="C14">
            <v>1</v>
          </cell>
          <cell r="D14">
            <v>2482</v>
          </cell>
          <cell r="E14" t="str">
            <v>BB C/C 14401-0 AG. 3846-6</v>
          </cell>
          <cell r="F14">
            <v>6691.64</v>
          </cell>
          <cell r="G14">
            <v>26765710.350000001</v>
          </cell>
          <cell r="H14">
            <v>26765941.699999999</v>
          </cell>
          <cell r="I14">
            <v>6460.29</v>
          </cell>
        </row>
        <row r="15">
          <cell r="A15" t="str">
            <v>1.1.1.04</v>
          </cell>
          <cell r="B15" t="str">
            <v>S</v>
          </cell>
          <cell r="C15">
            <v>1</v>
          </cell>
          <cell r="D15">
            <v>13</v>
          </cell>
          <cell r="E15" t="str">
            <v>Aplicações de Liquidez Imediata</v>
          </cell>
          <cell r="F15">
            <v>94586179.439999998</v>
          </cell>
          <cell r="G15">
            <v>13601111.15</v>
          </cell>
          <cell r="H15">
            <v>4569507.62</v>
          </cell>
          <cell r="I15">
            <v>103617782.97</v>
          </cell>
        </row>
        <row r="16">
          <cell r="A16" t="str">
            <v>1.1.1.04.013</v>
          </cell>
          <cell r="B16" t="str">
            <v>A</v>
          </cell>
          <cell r="C16">
            <v>1</v>
          </cell>
          <cell r="D16">
            <v>2492</v>
          </cell>
          <cell r="E16" t="str">
            <v>BB C/C 105.549-6 Aplic BB Amplo</v>
          </cell>
          <cell r="F16">
            <v>158945.62</v>
          </cell>
          <cell r="G16">
            <v>276.44</v>
          </cell>
          <cell r="H16">
            <v>0</v>
          </cell>
          <cell r="I16">
            <v>159222.06</v>
          </cell>
        </row>
        <row r="17">
          <cell r="A17" t="str">
            <v>1.1.1.04.014</v>
          </cell>
          <cell r="B17" t="str">
            <v>A</v>
          </cell>
          <cell r="C17">
            <v>1</v>
          </cell>
          <cell r="D17">
            <v>2493</v>
          </cell>
          <cell r="E17" t="str">
            <v>BB C/C 105.588-7 Fundo CP Admin</v>
          </cell>
          <cell r="F17">
            <v>16689.330000000002</v>
          </cell>
          <cell r="G17">
            <v>6</v>
          </cell>
          <cell r="H17">
            <v>0</v>
          </cell>
          <cell r="I17">
            <v>16695.330000000002</v>
          </cell>
        </row>
        <row r="18">
          <cell r="A18" t="str">
            <v>1.1.1.04.015</v>
          </cell>
          <cell r="B18" t="str">
            <v>A</v>
          </cell>
          <cell r="C18">
            <v>1</v>
          </cell>
          <cell r="D18">
            <v>2495</v>
          </cell>
          <cell r="E18" t="str">
            <v>BB Poupança 105.716-2 Leilão</v>
          </cell>
          <cell r="F18">
            <v>968558.49</v>
          </cell>
          <cell r="G18">
            <v>2094.02</v>
          </cell>
          <cell r="H18">
            <v>0</v>
          </cell>
          <cell r="I18">
            <v>970652.51</v>
          </cell>
        </row>
        <row r="19">
          <cell r="A19" t="str">
            <v>1.1.1.04.016</v>
          </cell>
          <cell r="B19" t="str">
            <v>A</v>
          </cell>
          <cell r="C19">
            <v>1</v>
          </cell>
          <cell r="D19">
            <v>2497</v>
          </cell>
          <cell r="E19" t="str">
            <v>BB C/C  14401-0 Aplic Corp DI -</v>
          </cell>
          <cell r="F19">
            <v>302456.53999999998</v>
          </cell>
          <cell r="G19">
            <v>608.24</v>
          </cell>
          <cell r="H19">
            <v>0</v>
          </cell>
          <cell r="I19">
            <v>303064.78000000003</v>
          </cell>
        </row>
        <row r="20">
          <cell r="A20" t="str">
            <v>1.1.1.04.017</v>
          </cell>
          <cell r="B20" t="str">
            <v>A</v>
          </cell>
          <cell r="C20">
            <v>1</v>
          </cell>
          <cell r="D20">
            <v>2498</v>
          </cell>
          <cell r="E20" t="str">
            <v>BB C/C 14401-0 - CDB DI SWAP - A</v>
          </cell>
          <cell r="F20">
            <v>92919054.950000003</v>
          </cell>
          <cell r="G20">
            <v>13598119.189999999</v>
          </cell>
          <cell r="H20">
            <v>4569388.43</v>
          </cell>
          <cell r="I20">
            <v>101947785.70999999</v>
          </cell>
        </row>
        <row r="21">
          <cell r="A21" t="str">
            <v>1.1.1.04.019</v>
          </cell>
          <cell r="B21" t="str">
            <v>A</v>
          </cell>
          <cell r="C21">
            <v>1</v>
          </cell>
          <cell r="D21">
            <v>3847</v>
          </cell>
          <cell r="E21" t="str">
            <v>BB C/C 105.669-7 Fundo CP Admin</v>
          </cell>
          <cell r="F21">
            <v>19137.11</v>
          </cell>
          <cell r="G21">
            <v>7.26</v>
          </cell>
          <cell r="H21">
            <v>0</v>
          </cell>
          <cell r="I21">
            <v>19144.37</v>
          </cell>
        </row>
        <row r="22">
          <cell r="A22" t="str">
            <v>1.1.1.04.021</v>
          </cell>
          <cell r="B22" t="str">
            <v>A</v>
          </cell>
          <cell r="C22">
            <v>1</v>
          </cell>
          <cell r="D22">
            <v>4015</v>
          </cell>
          <cell r="E22" t="str">
            <v>CEF C/C 628-0 - FIC Premium RF R</v>
          </cell>
          <cell r="F22">
            <v>201337.4</v>
          </cell>
          <cell r="G22">
            <v>0</v>
          </cell>
          <cell r="H22">
            <v>119.19</v>
          </cell>
          <cell r="I22">
            <v>201218.21</v>
          </cell>
        </row>
        <row r="23">
          <cell r="A23" t="str">
            <v>1.1.1.05</v>
          </cell>
          <cell r="B23" t="str">
            <v>S</v>
          </cell>
          <cell r="C23">
            <v>1</v>
          </cell>
          <cell r="D23">
            <v>19</v>
          </cell>
          <cell r="E23" t="str">
            <v>Aplicações de Recursos de Tercei</v>
          </cell>
          <cell r="F23">
            <v>897150.04</v>
          </cell>
          <cell r="G23">
            <v>5398.24</v>
          </cell>
          <cell r="H23">
            <v>0</v>
          </cell>
          <cell r="I23">
            <v>902548.28</v>
          </cell>
        </row>
        <row r="24">
          <cell r="A24" t="str">
            <v>1.1.1.05.009</v>
          </cell>
          <cell r="B24" t="str">
            <v>A</v>
          </cell>
          <cell r="C24">
            <v>1</v>
          </cell>
          <cell r="D24">
            <v>2491</v>
          </cell>
          <cell r="E24" t="str">
            <v>BB C/C 14401-0 AG.3846-6-Poupanç</v>
          </cell>
          <cell r="F24">
            <v>897150.04</v>
          </cell>
          <cell r="G24">
            <v>5398.24</v>
          </cell>
          <cell r="H24">
            <v>0</v>
          </cell>
          <cell r="I24">
            <v>902548.28</v>
          </cell>
        </row>
        <row r="25">
          <cell r="A25" t="str">
            <v>1.1.2</v>
          </cell>
          <cell r="B25" t="str">
            <v>S</v>
          </cell>
          <cell r="C25">
            <v>1</v>
          </cell>
          <cell r="D25">
            <v>24</v>
          </cell>
          <cell r="E25" t="str">
            <v>Faturas/Contas a Receber</v>
          </cell>
          <cell r="F25">
            <v>18201338.690000001</v>
          </cell>
          <cell r="G25">
            <v>32464508.460000001</v>
          </cell>
          <cell r="H25">
            <v>33507279.170000002</v>
          </cell>
          <cell r="I25">
            <v>17158567.98</v>
          </cell>
        </row>
        <row r="26">
          <cell r="A26" t="str">
            <v>1.1.2.01</v>
          </cell>
          <cell r="B26" t="str">
            <v>S</v>
          </cell>
          <cell r="C26">
            <v>1</v>
          </cell>
          <cell r="D26">
            <v>25</v>
          </cell>
          <cell r="E26" t="str">
            <v>Faturas de Serviços</v>
          </cell>
          <cell r="F26">
            <v>18201338.690000001</v>
          </cell>
          <cell r="G26">
            <v>32464508.460000001</v>
          </cell>
          <cell r="H26">
            <v>33507279.170000002</v>
          </cell>
          <cell r="I26">
            <v>17158567.98</v>
          </cell>
        </row>
        <row r="27">
          <cell r="A27" t="str">
            <v>1.1.2.01.001</v>
          </cell>
          <cell r="B27" t="str">
            <v>S</v>
          </cell>
          <cell r="C27">
            <v>1</v>
          </cell>
          <cell r="D27">
            <v>26</v>
          </cell>
          <cell r="E27" t="str">
            <v>Clientes</v>
          </cell>
          <cell r="F27">
            <v>17527888.489999998</v>
          </cell>
          <cell r="G27">
            <v>21680276.59</v>
          </cell>
          <cell r="H27">
            <v>22410069.460000001</v>
          </cell>
          <cell r="I27">
            <v>16798095.620000001</v>
          </cell>
        </row>
        <row r="28">
          <cell r="A28" t="str">
            <v>1.1.2.01.001.0001</v>
          </cell>
          <cell r="B28" t="str">
            <v>A</v>
          </cell>
          <cell r="C28">
            <v>1</v>
          </cell>
          <cell r="D28">
            <v>27</v>
          </cell>
          <cell r="E28" t="str">
            <v>Consórcio de Alumínio do Maranhã</v>
          </cell>
          <cell r="F28">
            <v>0</v>
          </cell>
          <cell r="G28">
            <v>96.64</v>
          </cell>
          <cell r="H28">
            <v>0</v>
          </cell>
          <cell r="I28">
            <v>96.64</v>
          </cell>
        </row>
        <row r="29">
          <cell r="A29" t="str">
            <v>1.1.2.01.001.0004</v>
          </cell>
          <cell r="B29" t="str">
            <v>A</v>
          </cell>
          <cell r="C29">
            <v>1</v>
          </cell>
          <cell r="D29">
            <v>30</v>
          </cell>
          <cell r="E29" t="str">
            <v>Brazshipping Marítima Ltda</v>
          </cell>
          <cell r="F29">
            <v>57604.92</v>
          </cell>
          <cell r="G29">
            <v>56324.92</v>
          </cell>
          <cell r="H29">
            <v>57604.92</v>
          </cell>
          <cell r="I29">
            <v>56324.92</v>
          </cell>
        </row>
        <row r="30">
          <cell r="A30" t="str">
            <v>1.1.2.01.001.0010</v>
          </cell>
          <cell r="B30" t="str">
            <v>A</v>
          </cell>
          <cell r="C30">
            <v>1</v>
          </cell>
          <cell r="D30">
            <v>36</v>
          </cell>
          <cell r="E30" t="str">
            <v>Granel Quimica Ltda</v>
          </cell>
          <cell r="F30">
            <v>252393.69</v>
          </cell>
          <cell r="G30">
            <v>457571.3</v>
          </cell>
          <cell r="H30">
            <v>448347.1</v>
          </cell>
          <cell r="I30">
            <v>261617.89</v>
          </cell>
        </row>
        <row r="31">
          <cell r="A31" t="str">
            <v>1.1.2.01.001.0012</v>
          </cell>
          <cell r="B31" t="str">
            <v>A</v>
          </cell>
          <cell r="C31">
            <v>1</v>
          </cell>
          <cell r="D31">
            <v>38</v>
          </cell>
          <cell r="E31" t="str">
            <v>Moinhos Cruzeiro do Sul S/A</v>
          </cell>
          <cell r="F31">
            <v>81931.199999999997</v>
          </cell>
          <cell r="G31">
            <v>76723.759999999995</v>
          </cell>
          <cell r="H31">
            <v>117729.67</v>
          </cell>
          <cell r="I31">
            <v>40925.29</v>
          </cell>
        </row>
        <row r="32">
          <cell r="A32" t="str">
            <v>1.1.2.01.001.0013</v>
          </cell>
          <cell r="B32" t="str">
            <v>A</v>
          </cell>
          <cell r="C32">
            <v>1</v>
          </cell>
          <cell r="D32">
            <v>39</v>
          </cell>
          <cell r="E32" t="str">
            <v>Pedreiras Transporte do Maranhão</v>
          </cell>
          <cell r="F32">
            <v>65660.7</v>
          </cell>
          <cell r="G32">
            <v>62812.02</v>
          </cell>
          <cell r="H32">
            <v>6504.09</v>
          </cell>
          <cell r="I32">
            <v>121968.63</v>
          </cell>
        </row>
        <row r="33">
          <cell r="A33" t="str">
            <v>1.1.2.01.001.0014</v>
          </cell>
          <cell r="B33" t="str">
            <v>A</v>
          </cell>
          <cell r="C33">
            <v>1</v>
          </cell>
          <cell r="D33">
            <v>40</v>
          </cell>
          <cell r="E33" t="str">
            <v>Petrobras Distribuidora S/A</v>
          </cell>
          <cell r="F33">
            <v>459636.94</v>
          </cell>
          <cell r="G33">
            <v>379176.58</v>
          </cell>
          <cell r="H33">
            <v>588664.88</v>
          </cell>
          <cell r="I33">
            <v>250148.64</v>
          </cell>
        </row>
        <row r="34">
          <cell r="A34" t="str">
            <v>1.1.2.01.001.0015</v>
          </cell>
          <cell r="B34" t="str">
            <v>A</v>
          </cell>
          <cell r="C34">
            <v>1</v>
          </cell>
          <cell r="D34">
            <v>41</v>
          </cell>
          <cell r="E34" t="str">
            <v>Petróleo Brasileiro S/A</v>
          </cell>
          <cell r="F34">
            <v>1117705.24</v>
          </cell>
          <cell r="G34">
            <v>2720304.45</v>
          </cell>
          <cell r="H34">
            <v>2710807.3</v>
          </cell>
          <cell r="I34">
            <v>1127202.3899999999</v>
          </cell>
        </row>
        <row r="35">
          <cell r="A35" t="str">
            <v>1.1.2.01.001.0016</v>
          </cell>
          <cell r="B35" t="str">
            <v>A</v>
          </cell>
          <cell r="C35">
            <v>1</v>
          </cell>
          <cell r="D35">
            <v>42</v>
          </cell>
          <cell r="E35" t="str">
            <v>Petróleo Sabbá S/A</v>
          </cell>
          <cell r="F35">
            <v>25768.94</v>
          </cell>
          <cell r="G35">
            <v>120547.41</v>
          </cell>
          <cell r="H35">
            <v>108000.45</v>
          </cell>
          <cell r="I35">
            <v>38315.9</v>
          </cell>
        </row>
        <row r="36">
          <cell r="A36" t="str">
            <v>1.1.2.01.001.0018</v>
          </cell>
          <cell r="B36" t="str">
            <v>A</v>
          </cell>
          <cell r="C36">
            <v>1</v>
          </cell>
          <cell r="D36">
            <v>44</v>
          </cell>
          <cell r="E36" t="str">
            <v>Ipiranga</v>
          </cell>
          <cell r="F36">
            <v>40570.49</v>
          </cell>
          <cell r="G36">
            <v>110769.27</v>
          </cell>
          <cell r="H36">
            <v>40570.49</v>
          </cell>
          <cell r="I36">
            <v>110769.27</v>
          </cell>
        </row>
        <row r="37">
          <cell r="A37" t="str">
            <v>1.1.2.01.001.0019</v>
          </cell>
          <cell r="B37" t="str">
            <v>A</v>
          </cell>
          <cell r="C37">
            <v>1</v>
          </cell>
          <cell r="D37">
            <v>45</v>
          </cell>
          <cell r="E37" t="str">
            <v>Williams Serviços Marítimos Ltda</v>
          </cell>
          <cell r="F37">
            <v>10045.32</v>
          </cell>
          <cell r="G37">
            <v>6082.74</v>
          </cell>
          <cell r="H37">
            <v>10776.44</v>
          </cell>
          <cell r="I37">
            <v>5351.62</v>
          </cell>
        </row>
        <row r="38">
          <cell r="A38" t="str">
            <v>1.1.2.01.001.0020</v>
          </cell>
          <cell r="B38" t="str">
            <v>A</v>
          </cell>
          <cell r="C38">
            <v>1</v>
          </cell>
          <cell r="D38">
            <v>46</v>
          </cell>
          <cell r="E38" t="str">
            <v>Wilson Sons Agencia Marítima Ltd</v>
          </cell>
          <cell r="F38">
            <v>34680.29</v>
          </cell>
          <cell r="G38">
            <v>45542.99</v>
          </cell>
          <cell r="H38">
            <v>58182.11</v>
          </cell>
          <cell r="I38">
            <v>22041.17</v>
          </cell>
        </row>
        <row r="39">
          <cell r="A39" t="str">
            <v>1.1.2.01.001.0023</v>
          </cell>
          <cell r="B39" t="str">
            <v>A</v>
          </cell>
          <cell r="C39">
            <v>1</v>
          </cell>
          <cell r="D39">
            <v>49</v>
          </cell>
          <cell r="E39" t="str">
            <v>Internacional Marítima Ltda.</v>
          </cell>
          <cell r="F39">
            <v>13779.09</v>
          </cell>
          <cell r="G39">
            <v>12701.17</v>
          </cell>
          <cell r="H39">
            <v>22379.73</v>
          </cell>
          <cell r="I39">
            <v>4100.53</v>
          </cell>
        </row>
        <row r="40">
          <cell r="A40" t="str">
            <v>1.1.2.01.001.0026</v>
          </cell>
          <cell r="B40" t="str">
            <v>A</v>
          </cell>
          <cell r="C40">
            <v>1</v>
          </cell>
          <cell r="D40">
            <v>52</v>
          </cell>
          <cell r="E40" t="str">
            <v>Companhia Operadora Portuária do</v>
          </cell>
          <cell r="F40">
            <v>98937.75</v>
          </cell>
          <cell r="G40">
            <v>101379.24</v>
          </cell>
          <cell r="H40">
            <v>98937.75</v>
          </cell>
          <cell r="I40">
            <v>101379.24</v>
          </cell>
        </row>
        <row r="41">
          <cell r="A41" t="str">
            <v>1.1.2.01.001.0029</v>
          </cell>
          <cell r="B41" t="str">
            <v>A</v>
          </cell>
          <cell r="C41">
            <v>1</v>
          </cell>
          <cell r="D41">
            <v>55</v>
          </cell>
          <cell r="E41" t="str">
            <v>Nacional Gás Butano Distribuidor</v>
          </cell>
          <cell r="F41">
            <v>400.49</v>
          </cell>
          <cell r="G41">
            <v>472.84</v>
          </cell>
          <cell r="H41">
            <v>328.53</v>
          </cell>
          <cell r="I41">
            <v>544.79999999999995</v>
          </cell>
        </row>
        <row r="42">
          <cell r="A42" t="str">
            <v>1.1.2.01.001.0033</v>
          </cell>
          <cell r="B42" t="str">
            <v>A</v>
          </cell>
          <cell r="C42">
            <v>1</v>
          </cell>
          <cell r="D42">
            <v>59</v>
          </cell>
          <cell r="E42" t="str">
            <v>CVRD -  Estrada Ferro Carajas</v>
          </cell>
          <cell r="F42">
            <v>0</v>
          </cell>
          <cell r="G42">
            <v>19588.28</v>
          </cell>
          <cell r="H42">
            <v>0</v>
          </cell>
          <cell r="I42">
            <v>19588.28</v>
          </cell>
        </row>
        <row r="43">
          <cell r="A43" t="str">
            <v>1.1.2.01.001.0036</v>
          </cell>
          <cell r="B43" t="str">
            <v>A</v>
          </cell>
          <cell r="C43">
            <v>1</v>
          </cell>
          <cell r="D43">
            <v>62</v>
          </cell>
          <cell r="E43" t="str">
            <v>Petrobrás Transporte S/A.</v>
          </cell>
          <cell r="F43">
            <v>8291.5300000000007</v>
          </cell>
          <cell r="G43">
            <v>9236.67</v>
          </cell>
          <cell r="H43">
            <v>8291.5300000000007</v>
          </cell>
          <cell r="I43">
            <v>9236.67</v>
          </cell>
        </row>
        <row r="44">
          <cell r="A44" t="str">
            <v>1.1.2.01.001.0038</v>
          </cell>
          <cell r="B44" t="str">
            <v>A</v>
          </cell>
          <cell r="C44">
            <v>1</v>
          </cell>
          <cell r="D44">
            <v>64</v>
          </cell>
          <cell r="E44" t="str">
            <v>Companhia Vale do Rio Doce - Pel</v>
          </cell>
          <cell r="F44">
            <v>54417.95</v>
          </cell>
          <cell r="G44">
            <v>0</v>
          </cell>
          <cell r="H44">
            <v>54417.95</v>
          </cell>
          <cell r="I44">
            <v>0</v>
          </cell>
        </row>
        <row r="45">
          <cell r="A45" t="str">
            <v>1.1.2.01.001.0042</v>
          </cell>
          <cell r="B45" t="str">
            <v>A</v>
          </cell>
          <cell r="C45">
            <v>1</v>
          </cell>
          <cell r="D45">
            <v>68</v>
          </cell>
          <cell r="E45" t="str">
            <v>Serviporto - Serviços Portuários</v>
          </cell>
          <cell r="F45">
            <v>45075.74</v>
          </cell>
          <cell r="G45">
            <v>10576.31</v>
          </cell>
          <cell r="H45">
            <v>0</v>
          </cell>
          <cell r="I45">
            <v>55652.05</v>
          </cell>
        </row>
        <row r="46">
          <cell r="A46" t="str">
            <v>1.1.2.01.001.0045</v>
          </cell>
          <cell r="B46" t="str">
            <v>A</v>
          </cell>
          <cell r="C46">
            <v>1</v>
          </cell>
          <cell r="D46">
            <v>71</v>
          </cell>
          <cell r="E46" t="str">
            <v>Gusa Nordeste S/A - Matriz</v>
          </cell>
          <cell r="F46">
            <v>416666.64</v>
          </cell>
          <cell r="G46">
            <v>155547.39000000001</v>
          </cell>
          <cell r="H46">
            <v>34722.22</v>
          </cell>
          <cell r="I46">
            <v>537491.81000000006</v>
          </cell>
        </row>
        <row r="47">
          <cell r="A47" t="str">
            <v>1.1.2.01.001.0055</v>
          </cell>
          <cell r="B47" t="str">
            <v>A</v>
          </cell>
          <cell r="C47">
            <v>1</v>
          </cell>
          <cell r="D47">
            <v>81</v>
          </cell>
          <cell r="E47" t="str">
            <v>COSIMA - Cia. Siderurgica do Mar</v>
          </cell>
          <cell r="F47">
            <v>143133.75</v>
          </cell>
          <cell r="G47">
            <v>0</v>
          </cell>
          <cell r="H47">
            <v>31807.5</v>
          </cell>
          <cell r="I47">
            <v>111326.25</v>
          </cell>
        </row>
        <row r="48">
          <cell r="A48" t="str">
            <v>1.1.2.01.001.0058</v>
          </cell>
          <cell r="B48" t="str">
            <v>A</v>
          </cell>
          <cell r="C48">
            <v>1</v>
          </cell>
          <cell r="D48">
            <v>84</v>
          </cell>
          <cell r="E48" t="str">
            <v>Companhia Siderúrgica Vale do Pi</v>
          </cell>
          <cell r="F48">
            <v>259533.15</v>
          </cell>
          <cell r="G48">
            <v>21628.04</v>
          </cell>
          <cell r="H48">
            <v>43255.54</v>
          </cell>
          <cell r="I48">
            <v>237905.65</v>
          </cell>
        </row>
        <row r="49">
          <cell r="A49" t="str">
            <v>1.1.2.01.001.0059</v>
          </cell>
          <cell r="B49" t="str">
            <v>A</v>
          </cell>
          <cell r="C49">
            <v>1</v>
          </cell>
          <cell r="D49">
            <v>85</v>
          </cell>
          <cell r="E49" t="str">
            <v>Viena Siderurgica S/A.</v>
          </cell>
          <cell r="F49">
            <v>354397.98</v>
          </cell>
          <cell r="G49">
            <v>0</v>
          </cell>
          <cell r="H49">
            <v>354397.98</v>
          </cell>
          <cell r="I49">
            <v>0</v>
          </cell>
        </row>
        <row r="50">
          <cell r="A50" t="str">
            <v>1.1.2.01.001.0065</v>
          </cell>
          <cell r="B50" t="str">
            <v>A</v>
          </cell>
          <cell r="C50">
            <v>1</v>
          </cell>
          <cell r="D50">
            <v>91</v>
          </cell>
          <cell r="E50" t="str">
            <v>Fertilizantes Tocantins Ltda</v>
          </cell>
          <cell r="F50">
            <v>107895.55</v>
          </cell>
          <cell r="G50">
            <v>88911.32</v>
          </cell>
          <cell r="H50">
            <v>139917.59</v>
          </cell>
          <cell r="I50">
            <v>56889.279999999999</v>
          </cell>
        </row>
        <row r="51">
          <cell r="A51" t="str">
            <v>1.1.2.01.001.0079</v>
          </cell>
          <cell r="B51" t="str">
            <v>A</v>
          </cell>
          <cell r="C51">
            <v>1</v>
          </cell>
          <cell r="D51">
            <v>105</v>
          </cell>
          <cell r="E51" t="str">
            <v>SIDERURGICA DO MARANHAO S/A - SI</v>
          </cell>
          <cell r="F51">
            <v>239701.14</v>
          </cell>
          <cell r="G51">
            <v>0</v>
          </cell>
          <cell r="H51">
            <v>53266.92</v>
          </cell>
          <cell r="I51">
            <v>186434.22</v>
          </cell>
        </row>
        <row r="52">
          <cell r="A52" t="str">
            <v>1.1.2.01.001.0090</v>
          </cell>
          <cell r="B52" t="str">
            <v>A</v>
          </cell>
          <cell r="C52">
            <v>1</v>
          </cell>
          <cell r="D52">
            <v>116</v>
          </cell>
          <cell r="E52" t="str">
            <v>Cia Vale do Rio Doce - Ponta da</v>
          </cell>
          <cell r="F52">
            <v>986519</v>
          </cell>
          <cell r="G52">
            <v>965540.17</v>
          </cell>
          <cell r="H52">
            <v>986519</v>
          </cell>
          <cell r="I52">
            <v>965540.17</v>
          </cell>
        </row>
        <row r="53">
          <cell r="A53" t="str">
            <v>1.1.2.01.001.0098</v>
          </cell>
          <cell r="B53" t="str">
            <v>A</v>
          </cell>
          <cell r="C53">
            <v>1</v>
          </cell>
          <cell r="D53">
            <v>124</v>
          </cell>
          <cell r="E53" t="str">
            <v>Risa S/A</v>
          </cell>
          <cell r="F53">
            <v>587.37</v>
          </cell>
          <cell r="G53">
            <v>0</v>
          </cell>
          <cell r="H53">
            <v>0</v>
          </cell>
          <cell r="I53">
            <v>587.37</v>
          </cell>
        </row>
        <row r="54">
          <cell r="A54" t="str">
            <v>1.1.2.01.001.0099</v>
          </cell>
          <cell r="B54" t="str">
            <v>A</v>
          </cell>
          <cell r="C54">
            <v>1</v>
          </cell>
          <cell r="D54">
            <v>125</v>
          </cell>
          <cell r="E54" t="str">
            <v>Shell do Brsil ltda</v>
          </cell>
          <cell r="F54">
            <v>147349.09</v>
          </cell>
          <cell r="G54">
            <v>254713.02</v>
          </cell>
          <cell r="H54">
            <v>0</v>
          </cell>
          <cell r="I54">
            <v>402062.11</v>
          </cell>
        </row>
        <row r="55">
          <cell r="A55" t="str">
            <v>1.1.2.01.001.0134</v>
          </cell>
          <cell r="B55" t="str">
            <v>A</v>
          </cell>
          <cell r="C55">
            <v>1</v>
          </cell>
          <cell r="D55">
            <v>160</v>
          </cell>
          <cell r="E55" t="str">
            <v>FERTIPAR</v>
          </cell>
          <cell r="F55">
            <v>40693.17</v>
          </cell>
          <cell r="G55">
            <v>204706.23</v>
          </cell>
          <cell r="H55">
            <v>126444.98</v>
          </cell>
          <cell r="I55">
            <v>118954.42</v>
          </cell>
        </row>
        <row r="56">
          <cell r="A56" t="str">
            <v>1.1.2.01.001.0174</v>
          </cell>
          <cell r="B56" t="str">
            <v>A</v>
          </cell>
          <cell r="C56">
            <v>1</v>
          </cell>
          <cell r="D56">
            <v>200</v>
          </cell>
          <cell r="E56" t="str">
            <v>Iss Marine Services</v>
          </cell>
          <cell r="F56">
            <v>433015.52</v>
          </cell>
          <cell r="G56">
            <v>130259.62</v>
          </cell>
          <cell r="H56">
            <v>430287.57</v>
          </cell>
          <cell r="I56">
            <v>132987.57</v>
          </cell>
        </row>
        <row r="57">
          <cell r="A57" t="str">
            <v>1.1.2.01.001.0176</v>
          </cell>
          <cell r="B57" t="str">
            <v>A</v>
          </cell>
          <cell r="C57">
            <v>1</v>
          </cell>
          <cell r="D57">
            <v>202</v>
          </cell>
          <cell r="E57" t="str">
            <v>Mateus</v>
          </cell>
          <cell r="F57">
            <v>48.32</v>
          </cell>
          <cell r="G57">
            <v>0</v>
          </cell>
          <cell r="H57">
            <v>0</v>
          </cell>
          <cell r="I57">
            <v>48.32</v>
          </cell>
        </row>
        <row r="58">
          <cell r="A58" t="str">
            <v>1.1.2.01.001.0211</v>
          </cell>
          <cell r="B58" t="str">
            <v>A</v>
          </cell>
          <cell r="C58">
            <v>1</v>
          </cell>
          <cell r="D58">
            <v>1064</v>
          </cell>
          <cell r="E58" t="str">
            <v>Gusa Nordeste S/A - Filial 1</v>
          </cell>
          <cell r="F58">
            <v>92146.16</v>
          </cell>
          <cell r="G58">
            <v>0</v>
          </cell>
          <cell r="H58">
            <v>92146.16</v>
          </cell>
          <cell r="I58">
            <v>0</v>
          </cell>
        </row>
        <row r="59">
          <cell r="A59" t="str">
            <v>1.1.2.01.001.0212</v>
          </cell>
          <cell r="B59" t="str">
            <v>A</v>
          </cell>
          <cell r="C59">
            <v>1</v>
          </cell>
          <cell r="D59">
            <v>1065</v>
          </cell>
          <cell r="E59" t="str">
            <v>UTE Porto do Itaqui Geração de E</v>
          </cell>
          <cell r="F59">
            <v>183034.41</v>
          </cell>
          <cell r="G59">
            <v>183085.25</v>
          </cell>
          <cell r="H59">
            <v>366119.66</v>
          </cell>
          <cell r="I59">
            <v>0</v>
          </cell>
        </row>
        <row r="60">
          <cell r="A60" t="str">
            <v>1.1.2.01.001.0252</v>
          </cell>
          <cell r="B60" t="str">
            <v>A</v>
          </cell>
          <cell r="C60">
            <v>1</v>
          </cell>
          <cell r="D60">
            <v>1189</v>
          </cell>
          <cell r="E60" t="str">
            <v>Orion Rodos Maritima</v>
          </cell>
          <cell r="F60">
            <v>21052.94</v>
          </cell>
          <cell r="G60">
            <v>41609.040000000001</v>
          </cell>
          <cell r="H60">
            <v>21052.94</v>
          </cell>
          <cell r="I60">
            <v>41609.040000000001</v>
          </cell>
        </row>
        <row r="61">
          <cell r="A61" t="str">
            <v>1.1.2.01.001.0266</v>
          </cell>
          <cell r="B61" t="str">
            <v>A</v>
          </cell>
          <cell r="C61">
            <v>1</v>
          </cell>
          <cell r="D61">
            <v>1233</v>
          </cell>
          <cell r="E61" t="str">
            <v>Total Distribuidora - Porto do I</v>
          </cell>
          <cell r="F61">
            <v>35851.51</v>
          </cell>
          <cell r="G61">
            <v>0</v>
          </cell>
          <cell r="H61">
            <v>0</v>
          </cell>
          <cell r="I61">
            <v>35851.51</v>
          </cell>
        </row>
        <row r="62">
          <cell r="A62" t="str">
            <v>1.1.2.01.001.0274</v>
          </cell>
          <cell r="B62" t="str">
            <v>A</v>
          </cell>
          <cell r="C62">
            <v>1</v>
          </cell>
          <cell r="D62">
            <v>1269</v>
          </cell>
          <cell r="E62" t="str">
            <v>Ribeirão S.A - Piauí</v>
          </cell>
          <cell r="F62">
            <v>71702.009999999995</v>
          </cell>
          <cell r="G62">
            <v>22998.76</v>
          </cell>
          <cell r="H62">
            <v>70820.63</v>
          </cell>
          <cell r="I62">
            <v>23880.14</v>
          </cell>
        </row>
        <row r="63">
          <cell r="A63" t="str">
            <v>1.1.2.01.001.0276</v>
          </cell>
          <cell r="B63" t="str">
            <v>A</v>
          </cell>
          <cell r="C63">
            <v>1</v>
          </cell>
          <cell r="D63">
            <v>1271</v>
          </cell>
          <cell r="E63" t="str">
            <v>Distribuidora Tabocão Ltda</v>
          </cell>
          <cell r="F63">
            <v>1499.19</v>
          </cell>
          <cell r="G63">
            <v>1455.86</v>
          </cell>
          <cell r="H63">
            <v>1499.19</v>
          </cell>
          <cell r="I63">
            <v>1455.86</v>
          </cell>
        </row>
        <row r="64">
          <cell r="A64" t="str">
            <v>1.1.2.01.001.0280</v>
          </cell>
          <cell r="B64" t="str">
            <v>A</v>
          </cell>
          <cell r="C64">
            <v>1</v>
          </cell>
          <cell r="D64">
            <v>1278</v>
          </cell>
          <cell r="E64" t="str">
            <v>Aliança Navegação e Logist. Ltda</v>
          </cell>
          <cell r="F64">
            <v>26778.3</v>
          </cell>
          <cell r="G64">
            <v>18315.349999999999</v>
          </cell>
          <cell r="H64">
            <v>18137.2</v>
          </cell>
          <cell r="I64">
            <v>26956.45</v>
          </cell>
        </row>
        <row r="65">
          <cell r="A65" t="str">
            <v>1.1.2.01.001.0282</v>
          </cell>
          <cell r="B65" t="str">
            <v>A</v>
          </cell>
          <cell r="C65">
            <v>1</v>
          </cell>
          <cell r="D65">
            <v>1282</v>
          </cell>
          <cell r="E65" t="str">
            <v>Fertilizantes Tocantins - Estiva</v>
          </cell>
          <cell r="F65">
            <v>75255.14</v>
          </cell>
          <cell r="G65">
            <v>65808.509999999995</v>
          </cell>
          <cell r="H65">
            <v>100827.96</v>
          </cell>
          <cell r="I65">
            <v>40235.69</v>
          </cell>
        </row>
        <row r="66">
          <cell r="A66" t="str">
            <v>1.1.2.01.001.0307</v>
          </cell>
          <cell r="B66" t="str">
            <v>A</v>
          </cell>
          <cell r="C66">
            <v>1</v>
          </cell>
          <cell r="D66">
            <v>1377</v>
          </cell>
          <cell r="E66" t="str">
            <v>Vale Ferrovia Norte Sul</v>
          </cell>
          <cell r="F66">
            <v>79.680000000000007</v>
          </cell>
          <cell r="G66">
            <v>0</v>
          </cell>
          <cell r="H66">
            <v>0</v>
          </cell>
          <cell r="I66">
            <v>79.680000000000007</v>
          </cell>
        </row>
        <row r="67">
          <cell r="A67" t="str">
            <v>1.1.2.01.001.0313</v>
          </cell>
          <cell r="B67" t="str">
            <v>A</v>
          </cell>
          <cell r="C67">
            <v>1</v>
          </cell>
          <cell r="D67">
            <v>1405</v>
          </cell>
          <cell r="E67" t="str">
            <v>Suzano Papel e Celulose - Impera</v>
          </cell>
          <cell r="F67">
            <v>614343.13</v>
          </cell>
          <cell r="G67">
            <v>814604.21</v>
          </cell>
          <cell r="H67">
            <v>390752.96</v>
          </cell>
          <cell r="I67">
            <v>1038194.38</v>
          </cell>
        </row>
        <row r="68">
          <cell r="A68" t="str">
            <v>1.1.2.01.001.0314</v>
          </cell>
          <cell r="B68" t="str">
            <v>A</v>
          </cell>
          <cell r="C68">
            <v>1</v>
          </cell>
          <cell r="D68">
            <v>1409</v>
          </cell>
          <cell r="E68" t="str">
            <v>Louis Dreyfus Commodities Brasil</v>
          </cell>
          <cell r="F68">
            <v>75600</v>
          </cell>
          <cell r="G68">
            <v>144515</v>
          </cell>
          <cell r="H68">
            <v>123450</v>
          </cell>
          <cell r="I68">
            <v>96665</v>
          </cell>
        </row>
        <row r="69">
          <cell r="A69" t="str">
            <v>1.1.2.01.001.0315</v>
          </cell>
          <cell r="B69" t="str">
            <v>A</v>
          </cell>
          <cell r="C69">
            <v>1</v>
          </cell>
          <cell r="D69">
            <v>1410</v>
          </cell>
          <cell r="E69" t="str">
            <v>Amaggi Exportação e Importação L</v>
          </cell>
          <cell r="F69">
            <v>145500</v>
          </cell>
          <cell r="G69">
            <v>97950</v>
          </cell>
          <cell r="H69">
            <v>202825</v>
          </cell>
          <cell r="I69">
            <v>40625</v>
          </cell>
        </row>
        <row r="70">
          <cell r="A70" t="str">
            <v>1.1.2.01.001.0316</v>
          </cell>
          <cell r="B70" t="str">
            <v>A</v>
          </cell>
          <cell r="C70">
            <v>1</v>
          </cell>
          <cell r="D70">
            <v>1411</v>
          </cell>
          <cell r="E70" t="str">
            <v>Terminal Corredor Norte S/A</v>
          </cell>
          <cell r="F70">
            <v>475825.46</v>
          </cell>
          <cell r="G70">
            <v>550066</v>
          </cell>
          <cell r="H70">
            <v>475825.46</v>
          </cell>
          <cell r="I70">
            <v>550066</v>
          </cell>
        </row>
        <row r="71">
          <cell r="A71" t="str">
            <v>1.1.2.01.001.0317</v>
          </cell>
          <cell r="B71" t="str">
            <v>A</v>
          </cell>
          <cell r="C71">
            <v>1</v>
          </cell>
          <cell r="D71">
            <v>1412</v>
          </cell>
          <cell r="E71" t="str">
            <v>Glencore Serviços e Comércio</v>
          </cell>
          <cell r="F71">
            <v>103770.79</v>
          </cell>
          <cell r="G71">
            <v>103770.79</v>
          </cell>
          <cell r="H71">
            <v>103770.79</v>
          </cell>
          <cell r="I71">
            <v>103770.79</v>
          </cell>
        </row>
        <row r="72">
          <cell r="A72" t="str">
            <v>1.1.2.01.001.0321</v>
          </cell>
          <cell r="B72" t="str">
            <v>A</v>
          </cell>
          <cell r="C72">
            <v>1</v>
          </cell>
          <cell r="D72">
            <v>1418</v>
          </cell>
          <cell r="E72" t="str">
            <v>Amaggi &amp; LD Commodities Terminai</v>
          </cell>
          <cell r="F72">
            <v>0</v>
          </cell>
          <cell r="G72">
            <v>103770.79</v>
          </cell>
          <cell r="H72">
            <v>103770.79</v>
          </cell>
          <cell r="I72">
            <v>0</v>
          </cell>
        </row>
        <row r="73">
          <cell r="A73" t="str">
            <v>1.1.2.01.001.0334</v>
          </cell>
          <cell r="B73" t="str">
            <v>A</v>
          </cell>
          <cell r="C73">
            <v>1</v>
          </cell>
          <cell r="D73">
            <v>1462</v>
          </cell>
          <cell r="E73" t="str">
            <v>Fertilizantes Tocantins Ltda</v>
          </cell>
          <cell r="F73">
            <v>92971.25</v>
          </cell>
          <cell r="G73">
            <v>73387.539999999994</v>
          </cell>
          <cell r="H73">
            <v>92971.25</v>
          </cell>
          <cell r="I73">
            <v>73387.539999999994</v>
          </cell>
        </row>
        <row r="74">
          <cell r="A74" t="str">
            <v>1.1.2.01.001.0342</v>
          </cell>
          <cell r="B74" t="str">
            <v>A</v>
          </cell>
          <cell r="C74">
            <v>1</v>
          </cell>
          <cell r="D74">
            <v>1497</v>
          </cell>
          <cell r="E74" t="str">
            <v>Brasbunker Participações S.A</v>
          </cell>
          <cell r="F74">
            <v>9258.5400000000009</v>
          </cell>
          <cell r="G74">
            <v>8262.9500000000007</v>
          </cell>
          <cell r="H74">
            <v>15628.73</v>
          </cell>
          <cell r="I74">
            <v>1892.76</v>
          </cell>
        </row>
        <row r="75">
          <cell r="A75" t="str">
            <v>1.1.2.01.001.0363</v>
          </cell>
          <cell r="B75" t="str">
            <v>A</v>
          </cell>
          <cell r="C75">
            <v>1</v>
          </cell>
          <cell r="D75">
            <v>1541</v>
          </cell>
          <cell r="E75" t="str">
            <v>Transrio Transporte e Logistica</v>
          </cell>
          <cell r="F75">
            <v>0</v>
          </cell>
          <cell r="G75">
            <v>498.48</v>
          </cell>
          <cell r="H75">
            <v>0</v>
          </cell>
          <cell r="I75">
            <v>498.48</v>
          </cell>
        </row>
        <row r="76">
          <cell r="A76" t="str">
            <v>1.1.2.01.001.0375</v>
          </cell>
          <cell r="B76" t="str">
            <v>A</v>
          </cell>
          <cell r="C76">
            <v>1</v>
          </cell>
          <cell r="D76">
            <v>1568</v>
          </cell>
          <cell r="E76" t="str">
            <v>Gem Shipping Ltda</v>
          </cell>
          <cell r="F76">
            <v>0</v>
          </cell>
          <cell r="G76">
            <v>99938.91</v>
          </cell>
          <cell r="H76">
            <v>2787.1</v>
          </cell>
          <cell r="I76">
            <v>97151.81</v>
          </cell>
        </row>
        <row r="77">
          <cell r="A77" t="str">
            <v>1.1.2.01.001.0376</v>
          </cell>
          <cell r="B77" t="str">
            <v>A</v>
          </cell>
          <cell r="C77">
            <v>1</v>
          </cell>
          <cell r="D77">
            <v>1571</v>
          </cell>
          <cell r="E77" t="str">
            <v>Peninsula Norte Fertilizantes</v>
          </cell>
          <cell r="F77">
            <v>115067.67</v>
          </cell>
          <cell r="G77">
            <v>294519.45</v>
          </cell>
          <cell r="H77">
            <v>305006.84000000003</v>
          </cell>
          <cell r="I77">
            <v>104580.28</v>
          </cell>
        </row>
        <row r="78">
          <cell r="A78" t="str">
            <v>1.1.2.01.001.0387</v>
          </cell>
          <cell r="B78" t="str">
            <v>A</v>
          </cell>
          <cell r="C78">
            <v>1</v>
          </cell>
          <cell r="D78">
            <v>1629</v>
          </cell>
          <cell r="E78" t="str">
            <v>Consórcio Tegram- Itaqui</v>
          </cell>
          <cell r="F78">
            <v>17000</v>
          </cell>
          <cell r="G78">
            <v>0</v>
          </cell>
          <cell r="H78">
            <v>17000</v>
          </cell>
          <cell r="I78">
            <v>0</v>
          </cell>
        </row>
        <row r="79">
          <cell r="A79" t="str">
            <v>1.1.2.01.001.0391</v>
          </cell>
          <cell r="B79" t="str">
            <v>A</v>
          </cell>
          <cell r="C79">
            <v>1</v>
          </cell>
          <cell r="D79">
            <v>1641</v>
          </cell>
          <cell r="E79" t="str">
            <v>Ale Combustiveis</v>
          </cell>
          <cell r="F79">
            <v>129934.46</v>
          </cell>
          <cell r="G79">
            <v>0</v>
          </cell>
          <cell r="H79">
            <v>128767.13</v>
          </cell>
          <cell r="I79">
            <v>1167.33</v>
          </cell>
        </row>
        <row r="80">
          <cell r="A80" t="str">
            <v>1.1.2.01.001.0394</v>
          </cell>
          <cell r="B80" t="str">
            <v>A</v>
          </cell>
          <cell r="C80">
            <v>1</v>
          </cell>
          <cell r="D80">
            <v>1655</v>
          </cell>
          <cell r="E80" t="str">
            <v>Alphamar Agência Marítima Ltda</v>
          </cell>
          <cell r="F80">
            <v>38789.339999999997</v>
          </cell>
          <cell r="G80">
            <v>577781.56000000006</v>
          </cell>
          <cell r="H80">
            <v>241162.52</v>
          </cell>
          <cell r="I80">
            <v>375408.38</v>
          </cell>
        </row>
        <row r="81">
          <cell r="A81" t="str">
            <v>1.1.2.01.001.0395</v>
          </cell>
          <cell r="B81" t="str">
            <v>A</v>
          </cell>
          <cell r="C81">
            <v>1</v>
          </cell>
          <cell r="D81">
            <v>1656</v>
          </cell>
          <cell r="E81" t="str">
            <v>Rebras - Rio de Janeiro</v>
          </cell>
          <cell r="F81">
            <v>5530.15</v>
          </cell>
          <cell r="G81">
            <v>5892.17</v>
          </cell>
          <cell r="H81">
            <v>5530.15</v>
          </cell>
          <cell r="I81">
            <v>5892.17</v>
          </cell>
        </row>
        <row r="82">
          <cell r="A82" t="str">
            <v>1.1.2.01.001.0400</v>
          </cell>
          <cell r="B82" t="str">
            <v>A</v>
          </cell>
          <cell r="C82">
            <v>1</v>
          </cell>
          <cell r="D82">
            <v>1681</v>
          </cell>
          <cell r="E82" t="str">
            <v>Corredor Logistica e Infraestrut</v>
          </cell>
          <cell r="F82">
            <v>1319362.3999999999</v>
          </cell>
          <cell r="G82">
            <v>947984.76</v>
          </cell>
          <cell r="H82">
            <v>1452821.64</v>
          </cell>
          <cell r="I82">
            <v>814525.52</v>
          </cell>
        </row>
        <row r="83">
          <cell r="A83" t="str">
            <v>1.1.2.01.001.0406</v>
          </cell>
          <cell r="B83" t="str">
            <v>A</v>
          </cell>
          <cell r="C83">
            <v>1</v>
          </cell>
          <cell r="D83">
            <v>1694</v>
          </cell>
          <cell r="E83" t="str">
            <v>Cargill Agricola</v>
          </cell>
          <cell r="F83">
            <v>430304.97</v>
          </cell>
          <cell r="G83">
            <v>116852.64</v>
          </cell>
          <cell r="H83">
            <v>168277.5</v>
          </cell>
          <cell r="I83">
            <v>378880.11</v>
          </cell>
        </row>
        <row r="84">
          <cell r="A84" t="str">
            <v>1.1.2.01.001.0408</v>
          </cell>
          <cell r="B84" t="str">
            <v>A</v>
          </cell>
          <cell r="C84">
            <v>1</v>
          </cell>
          <cell r="D84">
            <v>1705</v>
          </cell>
          <cell r="E84" t="str">
            <v>Los Grobo Ceagro do Brasil</v>
          </cell>
          <cell r="F84">
            <v>0</v>
          </cell>
          <cell r="G84">
            <v>10381.07</v>
          </cell>
          <cell r="H84">
            <v>10381.07</v>
          </cell>
          <cell r="I84">
            <v>0</v>
          </cell>
        </row>
        <row r="85">
          <cell r="A85" t="str">
            <v>1.1.2.01.001.0410</v>
          </cell>
          <cell r="B85" t="str">
            <v>A</v>
          </cell>
          <cell r="C85">
            <v>1</v>
          </cell>
          <cell r="D85">
            <v>1709</v>
          </cell>
          <cell r="E85" t="str">
            <v>Los Grobo - Filial Batavo</v>
          </cell>
          <cell r="F85">
            <v>0</v>
          </cell>
          <cell r="G85">
            <v>28682.02</v>
          </cell>
          <cell r="H85">
            <v>28682.02</v>
          </cell>
          <cell r="I85">
            <v>0</v>
          </cell>
        </row>
        <row r="86">
          <cell r="A86" t="str">
            <v>1.1.2.01.001.0411</v>
          </cell>
          <cell r="B86" t="str">
            <v>A</v>
          </cell>
          <cell r="C86">
            <v>1</v>
          </cell>
          <cell r="D86">
            <v>1710</v>
          </cell>
          <cell r="E86" t="str">
            <v>Los Grobo - Filial Rio Coco</v>
          </cell>
          <cell r="F86">
            <v>0</v>
          </cell>
          <cell r="G86">
            <v>6411.11</v>
          </cell>
          <cell r="H86">
            <v>6411.11</v>
          </cell>
          <cell r="I86">
            <v>0</v>
          </cell>
        </row>
        <row r="87">
          <cell r="A87" t="str">
            <v>1.1.2.01.001.0413</v>
          </cell>
          <cell r="B87" t="str">
            <v>A</v>
          </cell>
          <cell r="C87">
            <v>1</v>
          </cell>
          <cell r="D87">
            <v>1712</v>
          </cell>
          <cell r="E87" t="str">
            <v>Los Grobo - Filial Querencia</v>
          </cell>
          <cell r="F87">
            <v>32051.98</v>
          </cell>
          <cell r="G87">
            <v>167479.66</v>
          </cell>
          <cell r="H87">
            <v>134199.48000000001</v>
          </cell>
          <cell r="I87">
            <v>65332.160000000003</v>
          </cell>
        </row>
        <row r="88">
          <cell r="A88" t="str">
            <v>1.1.2.01.001.0418</v>
          </cell>
          <cell r="B88" t="str">
            <v>A</v>
          </cell>
          <cell r="C88">
            <v>1</v>
          </cell>
          <cell r="D88">
            <v>1726</v>
          </cell>
          <cell r="E88" t="str">
            <v>Los Grobo - Sambaiba</v>
          </cell>
          <cell r="F88">
            <v>0</v>
          </cell>
          <cell r="G88">
            <v>694.49</v>
          </cell>
          <cell r="H88">
            <v>694.49</v>
          </cell>
          <cell r="I88">
            <v>0</v>
          </cell>
        </row>
        <row r="89">
          <cell r="A89" t="str">
            <v>1.1.2.01.001.0440</v>
          </cell>
          <cell r="B89" t="str">
            <v>A</v>
          </cell>
          <cell r="C89">
            <v>1</v>
          </cell>
          <cell r="D89">
            <v>1774</v>
          </cell>
          <cell r="E89" t="str">
            <v>Amaggi &amp; LD Commodities S.A.</v>
          </cell>
          <cell r="F89">
            <v>294548.82</v>
          </cell>
          <cell r="G89">
            <v>452118.3</v>
          </cell>
          <cell r="H89">
            <v>490112.19</v>
          </cell>
          <cell r="I89">
            <v>256554.93</v>
          </cell>
        </row>
        <row r="90">
          <cell r="A90" t="str">
            <v>1.1.2.01.001.0482</v>
          </cell>
          <cell r="B90" t="str">
            <v>A</v>
          </cell>
          <cell r="C90">
            <v>1</v>
          </cell>
          <cell r="D90">
            <v>1868</v>
          </cell>
          <cell r="E90" t="str">
            <v>Suzano Papel e Celulose - Salvad</v>
          </cell>
          <cell r="F90">
            <v>1311301.27</v>
          </cell>
          <cell r="G90">
            <v>1311301.27</v>
          </cell>
          <cell r="H90">
            <v>1311301.27</v>
          </cell>
          <cell r="I90">
            <v>1311301.27</v>
          </cell>
        </row>
        <row r="91">
          <cell r="A91" t="str">
            <v>1.1.2.01.001.0487</v>
          </cell>
          <cell r="B91" t="str">
            <v>A</v>
          </cell>
          <cell r="C91">
            <v>1</v>
          </cell>
          <cell r="D91">
            <v>1876</v>
          </cell>
          <cell r="E91" t="str">
            <v>Agrex do Brasil S.A</v>
          </cell>
          <cell r="F91">
            <v>0</v>
          </cell>
          <cell r="G91">
            <v>1950.07</v>
          </cell>
          <cell r="H91">
            <v>1950.07</v>
          </cell>
          <cell r="I91">
            <v>0</v>
          </cell>
        </row>
        <row r="92">
          <cell r="A92" t="str">
            <v>1.1.2.01.001.0490</v>
          </cell>
          <cell r="B92" t="str">
            <v>A</v>
          </cell>
          <cell r="C92">
            <v>1</v>
          </cell>
          <cell r="D92">
            <v>1894</v>
          </cell>
          <cell r="E92" t="str">
            <v>Agencia Maritima Cargonave</v>
          </cell>
          <cell r="F92">
            <v>199240.14</v>
          </cell>
          <cell r="G92">
            <v>373671.88</v>
          </cell>
          <cell r="H92">
            <v>384576.21</v>
          </cell>
          <cell r="I92">
            <v>188335.81</v>
          </cell>
        </row>
        <row r="93">
          <cell r="A93" t="str">
            <v>1.1.2.01.001.0500</v>
          </cell>
          <cell r="B93" t="str">
            <v>A</v>
          </cell>
          <cell r="C93">
            <v>1</v>
          </cell>
          <cell r="D93">
            <v>1934</v>
          </cell>
          <cell r="E93" t="str">
            <v>Aroma &amp; Sabor Alimentos Ltda - M</v>
          </cell>
          <cell r="F93">
            <v>13952.4</v>
          </cell>
          <cell r="G93">
            <v>13952.4</v>
          </cell>
          <cell r="H93">
            <v>0</v>
          </cell>
          <cell r="I93">
            <v>27904.799999999999</v>
          </cell>
        </row>
        <row r="94">
          <cell r="A94" t="str">
            <v>1.1.2.01.001.0503</v>
          </cell>
          <cell r="B94" t="str">
            <v>A</v>
          </cell>
          <cell r="C94">
            <v>1</v>
          </cell>
          <cell r="D94">
            <v>1939</v>
          </cell>
          <cell r="E94" t="str">
            <v>Terminal Quimico de Aratu S/A Te</v>
          </cell>
          <cell r="F94">
            <v>60792.15</v>
          </cell>
          <cell r="G94">
            <v>63750.87</v>
          </cell>
          <cell r="H94">
            <v>63750.87</v>
          </cell>
          <cell r="I94">
            <v>60792.15</v>
          </cell>
        </row>
        <row r="95">
          <cell r="A95" t="str">
            <v>1.1.2.01.001.0512</v>
          </cell>
          <cell r="B95" t="str">
            <v>A</v>
          </cell>
          <cell r="C95">
            <v>1</v>
          </cell>
          <cell r="D95">
            <v>1975</v>
          </cell>
          <cell r="E95" t="str">
            <v>Mosaic Fertilizantes do Brasil L</v>
          </cell>
          <cell r="F95">
            <v>0</v>
          </cell>
          <cell r="G95">
            <v>117448.98</v>
          </cell>
          <cell r="H95">
            <v>17391.349999999999</v>
          </cell>
          <cell r="I95">
            <v>100057.63</v>
          </cell>
        </row>
        <row r="96">
          <cell r="A96" t="str">
            <v>1.1.2.01.001.0528</v>
          </cell>
          <cell r="B96" t="str">
            <v>A</v>
          </cell>
          <cell r="C96">
            <v>1</v>
          </cell>
          <cell r="D96">
            <v>2055</v>
          </cell>
          <cell r="E96" t="str">
            <v>Associação dos Práticos do MA -</v>
          </cell>
          <cell r="F96">
            <v>14854.13</v>
          </cell>
          <cell r="G96">
            <v>24806.75</v>
          </cell>
          <cell r="H96">
            <v>14854.13</v>
          </cell>
          <cell r="I96">
            <v>24806.75</v>
          </cell>
        </row>
        <row r="97">
          <cell r="A97" t="str">
            <v>1.1.2.01.001.0529</v>
          </cell>
          <cell r="B97" t="str">
            <v>A</v>
          </cell>
          <cell r="C97">
            <v>1</v>
          </cell>
          <cell r="D97">
            <v>2056</v>
          </cell>
          <cell r="E97" t="str">
            <v>Assoc. de Posto de Taxi Ponta da</v>
          </cell>
          <cell r="F97">
            <v>475.26</v>
          </cell>
          <cell r="G97">
            <v>475.26</v>
          </cell>
          <cell r="H97">
            <v>0</v>
          </cell>
          <cell r="I97">
            <v>950.52</v>
          </cell>
        </row>
        <row r="98">
          <cell r="A98" t="str">
            <v>1.1.2.01.001.0545</v>
          </cell>
          <cell r="B98" t="str">
            <v>A</v>
          </cell>
          <cell r="C98">
            <v>1</v>
          </cell>
          <cell r="D98">
            <v>2111</v>
          </cell>
          <cell r="E98" t="str">
            <v>Mic Tecnologia da Informação Ltd</v>
          </cell>
          <cell r="F98">
            <v>530.15</v>
          </cell>
          <cell r="G98">
            <v>1940.19</v>
          </cell>
          <cell r="H98">
            <v>2470.34</v>
          </cell>
          <cell r="I98">
            <v>0</v>
          </cell>
        </row>
        <row r="99">
          <cell r="A99" t="str">
            <v>1.1.2.01.001.0553</v>
          </cell>
          <cell r="B99" t="str">
            <v>A</v>
          </cell>
          <cell r="C99">
            <v>1</v>
          </cell>
          <cell r="D99">
            <v>2145</v>
          </cell>
          <cell r="E99" t="str">
            <v>Assoc. do Posto de Taxi do Itaqu</v>
          </cell>
          <cell r="F99">
            <v>601.38</v>
          </cell>
          <cell r="G99">
            <v>601.38</v>
          </cell>
          <cell r="H99">
            <v>601.38</v>
          </cell>
          <cell r="I99">
            <v>601.38</v>
          </cell>
        </row>
        <row r="100">
          <cell r="A100" t="str">
            <v>1.1.2.01.001.0559</v>
          </cell>
          <cell r="B100" t="str">
            <v>A</v>
          </cell>
          <cell r="C100">
            <v>1</v>
          </cell>
          <cell r="D100">
            <v>2163</v>
          </cell>
          <cell r="E100" t="str">
            <v>Unimar Agenciamentos Marítimos</v>
          </cell>
          <cell r="F100">
            <v>2989.77</v>
          </cell>
          <cell r="G100">
            <v>0</v>
          </cell>
          <cell r="H100">
            <v>2989.77</v>
          </cell>
          <cell r="I100">
            <v>0</v>
          </cell>
        </row>
        <row r="101">
          <cell r="A101" t="str">
            <v>1.1.2.01.001.0570</v>
          </cell>
          <cell r="B101" t="str">
            <v>A</v>
          </cell>
          <cell r="C101">
            <v>1</v>
          </cell>
          <cell r="D101">
            <v>2186</v>
          </cell>
          <cell r="E101" t="str">
            <v>Ipiranga S.A</v>
          </cell>
          <cell r="F101">
            <v>23848.29</v>
          </cell>
          <cell r="G101">
            <v>56076.71</v>
          </cell>
          <cell r="H101">
            <v>23848.29</v>
          </cell>
          <cell r="I101">
            <v>56076.71</v>
          </cell>
        </row>
        <row r="102">
          <cell r="A102" t="str">
            <v>1.1.2.01.001.0576</v>
          </cell>
          <cell r="B102" t="str">
            <v>A</v>
          </cell>
          <cell r="C102">
            <v>1</v>
          </cell>
          <cell r="D102">
            <v>2207</v>
          </cell>
          <cell r="E102" t="str">
            <v>CHS Agronegocio - Ind. e Comerci</v>
          </cell>
          <cell r="F102">
            <v>20655</v>
          </cell>
          <cell r="G102">
            <v>270659.42</v>
          </cell>
          <cell r="H102">
            <v>258509.42</v>
          </cell>
          <cell r="I102">
            <v>32805</v>
          </cell>
        </row>
        <row r="103">
          <cell r="A103" t="str">
            <v>1.1.2.01.001.0578</v>
          </cell>
          <cell r="B103" t="str">
            <v>A</v>
          </cell>
          <cell r="C103">
            <v>1</v>
          </cell>
          <cell r="D103">
            <v>2224</v>
          </cell>
          <cell r="E103" t="str">
            <v>Glencore Serviços S.A</v>
          </cell>
          <cell r="F103">
            <v>407550</v>
          </cell>
          <cell r="G103">
            <v>1179240.1000000001</v>
          </cell>
          <cell r="H103">
            <v>783750</v>
          </cell>
          <cell r="I103">
            <v>803040.1</v>
          </cell>
        </row>
        <row r="104">
          <cell r="A104" t="str">
            <v>1.1.2.01.001.0579</v>
          </cell>
          <cell r="B104" t="str">
            <v>A</v>
          </cell>
          <cell r="C104">
            <v>1</v>
          </cell>
          <cell r="D104">
            <v>2225</v>
          </cell>
          <cell r="E104" t="str">
            <v>Maxtec</v>
          </cell>
          <cell r="F104">
            <v>0</v>
          </cell>
          <cell r="G104">
            <v>191.68</v>
          </cell>
          <cell r="H104">
            <v>0</v>
          </cell>
          <cell r="I104">
            <v>191.68</v>
          </cell>
        </row>
        <row r="105">
          <cell r="A105" t="str">
            <v>1.1.2.01.001.0581</v>
          </cell>
          <cell r="B105" t="str">
            <v>A</v>
          </cell>
          <cell r="C105">
            <v>1</v>
          </cell>
          <cell r="D105">
            <v>2227</v>
          </cell>
          <cell r="E105" t="str">
            <v>Tequimar</v>
          </cell>
          <cell r="F105">
            <v>3637.54</v>
          </cell>
          <cell r="G105">
            <v>3637.54</v>
          </cell>
          <cell r="H105">
            <v>3637.54</v>
          </cell>
          <cell r="I105">
            <v>3637.54</v>
          </cell>
        </row>
        <row r="106">
          <cell r="A106" t="str">
            <v>1.1.2.01.001.0582</v>
          </cell>
          <cell r="B106" t="str">
            <v>A</v>
          </cell>
          <cell r="C106">
            <v>1</v>
          </cell>
          <cell r="D106">
            <v>2228</v>
          </cell>
          <cell r="E106" t="str">
            <v>Amaggi &amp; LD Commodities Term. Po</v>
          </cell>
          <cell r="F106">
            <v>803624.64</v>
          </cell>
          <cell r="G106">
            <v>1567028.72</v>
          </cell>
          <cell r="H106">
            <v>1600458.11</v>
          </cell>
          <cell r="I106">
            <v>770195.25</v>
          </cell>
        </row>
        <row r="107">
          <cell r="A107" t="str">
            <v>1.1.2.01.001.0595</v>
          </cell>
          <cell r="B107" t="str">
            <v>A</v>
          </cell>
          <cell r="C107">
            <v>1</v>
          </cell>
          <cell r="D107">
            <v>2265</v>
          </cell>
          <cell r="E107" t="str">
            <v>Agrex do Brasil S.A - Faz. Chapa</v>
          </cell>
          <cell r="F107">
            <v>0</v>
          </cell>
          <cell r="G107">
            <v>6517.87</v>
          </cell>
          <cell r="H107">
            <v>6517.87</v>
          </cell>
          <cell r="I107">
            <v>0</v>
          </cell>
        </row>
        <row r="108">
          <cell r="A108" t="str">
            <v>1.1.2.01.001.0597</v>
          </cell>
          <cell r="B108" t="str">
            <v>A</v>
          </cell>
          <cell r="C108">
            <v>1</v>
          </cell>
          <cell r="D108">
            <v>2271</v>
          </cell>
          <cell r="E108" t="str">
            <v>Ebes Importadora e Distribuidora</v>
          </cell>
          <cell r="F108">
            <v>1.69</v>
          </cell>
          <cell r="G108">
            <v>0</v>
          </cell>
          <cell r="H108">
            <v>0</v>
          </cell>
          <cell r="I108">
            <v>1.69</v>
          </cell>
        </row>
        <row r="109">
          <cell r="A109" t="str">
            <v>1.1.2.01.001.0598</v>
          </cell>
          <cell r="B109" t="str">
            <v>A</v>
          </cell>
          <cell r="C109">
            <v>1</v>
          </cell>
          <cell r="D109">
            <v>2276</v>
          </cell>
          <cell r="E109" t="str">
            <v>Telefônica Brasil S.A.</v>
          </cell>
          <cell r="F109">
            <v>3674.24</v>
          </cell>
          <cell r="G109">
            <v>3820.67</v>
          </cell>
          <cell r="H109">
            <v>3674.24</v>
          </cell>
          <cell r="I109">
            <v>3820.67</v>
          </cell>
        </row>
        <row r="110">
          <cell r="A110" t="str">
            <v>1.1.2.01.001.0599</v>
          </cell>
          <cell r="B110" t="str">
            <v>A</v>
          </cell>
          <cell r="C110">
            <v>1</v>
          </cell>
          <cell r="D110">
            <v>2278</v>
          </cell>
          <cell r="E110" t="str">
            <v>Wilhelmsen Ships  - São Luís</v>
          </cell>
          <cell r="F110">
            <v>0</v>
          </cell>
          <cell r="G110">
            <v>66360.08</v>
          </cell>
          <cell r="H110">
            <v>11966.51</v>
          </cell>
          <cell r="I110">
            <v>54393.57</v>
          </cell>
        </row>
        <row r="111">
          <cell r="A111" t="str">
            <v>1.1.2.01.001.0600</v>
          </cell>
          <cell r="B111" t="str">
            <v>A</v>
          </cell>
          <cell r="C111">
            <v>1</v>
          </cell>
          <cell r="D111">
            <v>2279</v>
          </cell>
          <cell r="E111" t="str">
            <v>Agrex do Brasil S.A - Faz. Curit</v>
          </cell>
          <cell r="F111">
            <v>0</v>
          </cell>
          <cell r="G111">
            <v>28885.97</v>
          </cell>
          <cell r="H111">
            <v>28885.97</v>
          </cell>
          <cell r="I111">
            <v>0</v>
          </cell>
        </row>
        <row r="112">
          <cell r="A112" t="str">
            <v>1.1.2.01.001.0608</v>
          </cell>
          <cell r="B112" t="str">
            <v>A</v>
          </cell>
          <cell r="C112">
            <v>1</v>
          </cell>
          <cell r="D112">
            <v>2292</v>
          </cell>
          <cell r="E112" t="str">
            <v>FERTIMPORT S/A - São Luís</v>
          </cell>
          <cell r="F112">
            <v>11574.5</v>
          </cell>
          <cell r="G112">
            <v>23721.93</v>
          </cell>
          <cell r="H112">
            <v>11574.5</v>
          </cell>
          <cell r="I112">
            <v>23721.93</v>
          </cell>
        </row>
        <row r="113">
          <cell r="A113" t="str">
            <v>1.1.2.01.001.0610</v>
          </cell>
          <cell r="B113" t="str">
            <v>A</v>
          </cell>
          <cell r="C113">
            <v>1</v>
          </cell>
          <cell r="D113">
            <v>2302</v>
          </cell>
          <cell r="E113" t="str">
            <v>G5 Soluções Logística e Transpor</v>
          </cell>
          <cell r="F113">
            <v>501.41</v>
          </cell>
          <cell r="G113">
            <v>888.42</v>
          </cell>
          <cell r="H113">
            <v>501.41</v>
          </cell>
          <cell r="I113">
            <v>888.42</v>
          </cell>
        </row>
        <row r="114">
          <cell r="A114" t="str">
            <v>1.1.2.01.001.0611</v>
          </cell>
          <cell r="B114" t="str">
            <v>A</v>
          </cell>
          <cell r="C114">
            <v>1</v>
          </cell>
          <cell r="D114">
            <v>2307</v>
          </cell>
          <cell r="E114" t="str">
            <v>Bunge Alimentos S.A</v>
          </cell>
          <cell r="F114">
            <v>372981.71</v>
          </cell>
          <cell r="G114">
            <v>693714.49</v>
          </cell>
          <cell r="H114">
            <v>475041.71</v>
          </cell>
          <cell r="I114">
            <v>591654.49</v>
          </cell>
        </row>
        <row r="115">
          <cell r="A115" t="str">
            <v>1.1.2.01.001.0620</v>
          </cell>
          <cell r="B115" t="str">
            <v>A</v>
          </cell>
          <cell r="C115">
            <v>1</v>
          </cell>
          <cell r="D115">
            <v>2340</v>
          </cell>
          <cell r="E115" t="str">
            <v>BCI Brasil China Imp. e Distribu</v>
          </cell>
          <cell r="F115">
            <v>32690.43</v>
          </cell>
          <cell r="G115">
            <v>98925.33</v>
          </cell>
          <cell r="H115">
            <v>32690.43</v>
          </cell>
          <cell r="I115">
            <v>98925.33</v>
          </cell>
        </row>
        <row r="116">
          <cell r="A116" t="str">
            <v>1.1.2.01.001.0622</v>
          </cell>
          <cell r="B116" t="str">
            <v>A</v>
          </cell>
          <cell r="C116">
            <v>1</v>
          </cell>
          <cell r="D116">
            <v>2360</v>
          </cell>
          <cell r="E116" t="str">
            <v>Glencore Importadora e Exportado</v>
          </cell>
          <cell r="F116">
            <v>178750</v>
          </cell>
          <cell r="G116">
            <v>175478.07</v>
          </cell>
          <cell r="H116">
            <v>178750</v>
          </cell>
          <cell r="I116">
            <v>175478.07</v>
          </cell>
        </row>
        <row r="117">
          <cell r="A117" t="str">
            <v>1.1.2.01.001.0627</v>
          </cell>
          <cell r="B117" t="str">
            <v>A</v>
          </cell>
          <cell r="C117">
            <v>1</v>
          </cell>
          <cell r="D117">
            <v>2368</v>
          </cell>
          <cell r="E117" t="str">
            <v>Glenda de Lourdes F.dos Santos-M</v>
          </cell>
          <cell r="F117">
            <v>5832.01</v>
          </cell>
          <cell r="G117">
            <v>2940.06</v>
          </cell>
          <cell r="H117">
            <v>0</v>
          </cell>
          <cell r="I117">
            <v>8772.07</v>
          </cell>
        </row>
        <row r="118">
          <cell r="A118" t="str">
            <v>1.1.2.01.001.0628</v>
          </cell>
          <cell r="B118" t="str">
            <v>A</v>
          </cell>
          <cell r="C118">
            <v>1</v>
          </cell>
          <cell r="D118">
            <v>2369</v>
          </cell>
          <cell r="E118" t="str">
            <v>Ribeirão S.A - São Luís</v>
          </cell>
          <cell r="F118">
            <v>47095.38</v>
          </cell>
          <cell r="G118">
            <v>5819.8</v>
          </cell>
          <cell r="H118">
            <v>47095.38</v>
          </cell>
          <cell r="I118">
            <v>5819.8</v>
          </cell>
        </row>
        <row r="119">
          <cell r="A119" t="str">
            <v>1.1.2.01.001.0643</v>
          </cell>
          <cell r="B119" t="str">
            <v>A</v>
          </cell>
          <cell r="C119">
            <v>1</v>
          </cell>
          <cell r="D119">
            <v>2405</v>
          </cell>
          <cell r="E119" t="str">
            <v>Agrex do Brasil - Com. Porto Nac</v>
          </cell>
          <cell r="F119">
            <v>164195.62</v>
          </cell>
          <cell r="G119">
            <v>448375.12</v>
          </cell>
          <cell r="H119">
            <v>357299.61</v>
          </cell>
          <cell r="I119">
            <v>255271.13</v>
          </cell>
        </row>
        <row r="120">
          <cell r="A120" t="str">
            <v>1.1.2.01.001.0654</v>
          </cell>
          <cell r="B120" t="str">
            <v>A</v>
          </cell>
          <cell r="C120">
            <v>1</v>
          </cell>
          <cell r="D120">
            <v>2433</v>
          </cell>
          <cell r="E120" t="str">
            <v>Blueway Trading Imp e Exp - São</v>
          </cell>
          <cell r="F120">
            <v>0</v>
          </cell>
          <cell r="G120">
            <v>223061.85</v>
          </cell>
          <cell r="H120">
            <v>223061.85</v>
          </cell>
          <cell r="I120">
            <v>0</v>
          </cell>
        </row>
        <row r="121">
          <cell r="A121" t="str">
            <v>1.1.2.01.001.0671</v>
          </cell>
          <cell r="B121" t="str">
            <v>A</v>
          </cell>
          <cell r="C121">
            <v>1</v>
          </cell>
          <cell r="D121">
            <v>2517</v>
          </cell>
          <cell r="E121" t="str">
            <v>Tricon Energy do Brasil Ltda</v>
          </cell>
          <cell r="F121">
            <v>493.38</v>
          </cell>
          <cell r="G121">
            <v>3521.86</v>
          </cell>
          <cell r="H121">
            <v>0</v>
          </cell>
          <cell r="I121">
            <v>4015.24</v>
          </cell>
        </row>
        <row r="122">
          <cell r="A122" t="str">
            <v>1.1.2.01.001.0672</v>
          </cell>
          <cell r="B122" t="str">
            <v>A</v>
          </cell>
          <cell r="C122">
            <v>1</v>
          </cell>
          <cell r="D122">
            <v>2519</v>
          </cell>
          <cell r="E122" t="str">
            <v>Green Distribuidora de Petroleo</v>
          </cell>
          <cell r="F122">
            <v>1284.8</v>
          </cell>
          <cell r="G122">
            <v>395.97</v>
          </cell>
          <cell r="H122">
            <v>874.74</v>
          </cell>
          <cell r="I122">
            <v>806.03</v>
          </cell>
        </row>
        <row r="123">
          <cell r="A123" t="str">
            <v>1.1.2.01.001.0676</v>
          </cell>
          <cell r="B123" t="str">
            <v>A</v>
          </cell>
          <cell r="C123">
            <v>1</v>
          </cell>
          <cell r="D123">
            <v>2550</v>
          </cell>
          <cell r="E123" t="str">
            <v>Cargill Agrícola S.A - Guarujá</v>
          </cell>
          <cell r="F123">
            <v>177033.35</v>
          </cell>
          <cell r="G123">
            <v>13021.25</v>
          </cell>
          <cell r="H123">
            <v>177033.35</v>
          </cell>
          <cell r="I123">
            <v>13021.25</v>
          </cell>
        </row>
        <row r="124">
          <cell r="A124" t="str">
            <v>1.1.2.01.001.0682</v>
          </cell>
          <cell r="B124" t="str">
            <v>A</v>
          </cell>
          <cell r="C124">
            <v>1</v>
          </cell>
          <cell r="D124">
            <v>2585</v>
          </cell>
          <cell r="E124" t="str">
            <v>VLI Multimodal</v>
          </cell>
          <cell r="F124">
            <v>2344409.6800000002</v>
          </cell>
          <cell r="G124">
            <v>2225435.42</v>
          </cell>
          <cell r="H124">
            <v>2972334.44</v>
          </cell>
          <cell r="I124">
            <v>1597510.66</v>
          </cell>
        </row>
        <row r="125">
          <cell r="A125" t="str">
            <v>1.1.2.01.001.0689</v>
          </cell>
          <cell r="B125" t="str">
            <v>A</v>
          </cell>
          <cell r="C125">
            <v>1</v>
          </cell>
          <cell r="D125">
            <v>2643</v>
          </cell>
          <cell r="E125" t="str">
            <v>Mapa Comissária Despachos Aduane</v>
          </cell>
          <cell r="F125">
            <v>140.91</v>
          </cell>
          <cell r="G125">
            <v>93.94</v>
          </cell>
          <cell r="H125">
            <v>234.85</v>
          </cell>
          <cell r="I125">
            <v>0</v>
          </cell>
        </row>
        <row r="126">
          <cell r="A126" t="str">
            <v>1.1.2.01.001.0690</v>
          </cell>
          <cell r="B126" t="str">
            <v>A</v>
          </cell>
          <cell r="C126">
            <v>1</v>
          </cell>
          <cell r="D126">
            <v>2656</v>
          </cell>
          <cell r="E126" t="str">
            <v>São Paulo Três Locação de Torres</v>
          </cell>
          <cell r="F126">
            <v>11967.07</v>
          </cell>
          <cell r="G126">
            <v>824.96</v>
          </cell>
          <cell r="H126">
            <v>12686.94</v>
          </cell>
          <cell r="I126">
            <v>105.09</v>
          </cell>
        </row>
        <row r="127">
          <cell r="A127" t="str">
            <v>1.1.2.01.001.0696</v>
          </cell>
          <cell r="B127" t="str">
            <v>A</v>
          </cell>
          <cell r="C127">
            <v>1</v>
          </cell>
          <cell r="D127">
            <v>2673</v>
          </cell>
          <cell r="E127" t="str">
            <v>Transrio MTZ</v>
          </cell>
          <cell r="F127">
            <v>2447.48</v>
          </cell>
          <cell r="G127">
            <v>2447.48</v>
          </cell>
          <cell r="H127">
            <v>2447.48</v>
          </cell>
          <cell r="I127">
            <v>2447.48</v>
          </cell>
        </row>
        <row r="128">
          <cell r="A128" t="str">
            <v>1.1.2.01.001.0697</v>
          </cell>
          <cell r="B128" t="str">
            <v>A</v>
          </cell>
          <cell r="C128">
            <v>1</v>
          </cell>
          <cell r="D128">
            <v>2674</v>
          </cell>
          <cell r="E128" t="str">
            <v>GDX Log Transportes</v>
          </cell>
          <cell r="F128">
            <v>489.74</v>
          </cell>
          <cell r="G128">
            <v>837.47</v>
          </cell>
          <cell r="H128">
            <v>489.74</v>
          </cell>
          <cell r="I128">
            <v>837.47</v>
          </cell>
        </row>
        <row r="129">
          <cell r="A129" t="str">
            <v>1.1.2.01.001.0704</v>
          </cell>
          <cell r="B129" t="str">
            <v>A</v>
          </cell>
          <cell r="C129">
            <v>1</v>
          </cell>
          <cell r="D129">
            <v>2724</v>
          </cell>
          <cell r="E129" t="str">
            <v>Pedro Yan Sá Pinto Alimentos -Me</v>
          </cell>
          <cell r="F129">
            <v>9505.34</v>
          </cell>
          <cell r="G129">
            <v>430.14</v>
          </cell>
          <cell r="H129">
            <v>0</v>
          </cell>
          <cell r="I129">
            <v>9935.48</v>
          </cell>
        </row>
        <row r="130">
          <cell r="A130" t="str">
            <v>1.1.2.01.001.0706</v>
          </cell>
          <cell r="B130" t="str">
            <v>A</v>
          </cell>
          <cell r="C130">
            <v>1</v>
          </cell>
          <cell r="D130">
            <v>2726</v>
          </cell>
          <cell r="E130" t="str">
            <v>Gavilon do Brasil</v>
          </cell>
          <cell r="F130">
            <v>5974.01</v>
          </cell>
          <cell r="G130">
            <v>165000</v>
          </cell>
          <cell r="H130">
            <v>0</v>
          </cell>
          <cell r="I130">
            <v>170974.01</v>
          </cell>
        </row>
        <row r="131">
          <cell r="A131" t="str">
            <v>1.1.2.01.001.0707</v>
          </cell>
          <cell r="B131" t="str">
            <v>A</v>
          </cell>
          <cell r="C131">
            <v>1</v>
          </cell>
          <cell r="D131">
            <v>2738</v>
          </cell>
          <cell r="E131" t="str">
            <v>GAC Logística do Brasil Ltda</v>
          </cell>
          <cell r="F131">
            <v>41158.44</v>
          </cell>
          <cell r="G131">
            <v>229976.04</v>
          </cell>
          <cell r="H131">
            <v>97294.49</v>
          </cell>
          <cell r="I131">
            <v>173839.99</v>
          </cell>
        </row>
        <row r="132">
          <cell r="A132" t="str">
            <v>1.1.2.01.001.0708</v>
          </cell>
          <cell r="B132" t="str">
            <v>A</v>
          </cell>
          <cell r="C132">
            <v>1</v>
          </cell>
          <cell r="D132">
            <v>2754</v>
          </cell>
          <cell r="E132" t="str">
            <v>Federal Distribuidora de Petróle</v>
          </cell>
          <cell r="F132">
            <v>3467.72</v>
          </cell>
          <cell r="G132">
            <v>0</v>
          </cell>
          <cell r="H132">
            <v>0</v>
          </cell>
          <cell r="I132">
            <v>3467.72</v>
          </cell>
        </row>
        <row r="133">
          <cell r="A133" t="str">
            <v>1.1.2.01.001.0712</v>
          </cell>
          <cell r="B133" t="str">
            <v>A</v>
          </cell>
          <cell r="C133">
            <v>1</v>
          </cell>
          <cell r="D133">
            <v>2782</v>
          </cell>
          <cell r="E133" t="str">
            <v>Novaagri Infraestrutura de Armaz</v>
          </cell>
          <cell r="F133">
            <v>0</v>
          </cell>
          <cell r="G133">
            <v>163251.56</v>
          </cell>
          <cell r="H133">
            <v>0</v>
          </cell>
          <cell r="I133">
            <v>163251.56</v>
          </cell>
        </row>
        <row r="134">
          <cell r="A134" t="str">
            <v>1.1.2.01.001.0714</v>
          </cell>
          <cell r="B134" t="str">
            <v>A</v>
          </cell>
          <cell r="C134">
            <v>1</v>
          </cell>
          <cell r="D134">
            <v>2784</v>
          </cell>
          <cell r="E134" t="str">
            <v>Rochamar Agência Marítima - São</v>
          </cell>
          <cell r="F134">
            <v>0</v>
          </cell>
          <cell r="G134">
            <v>2057.42</v>
          </cell>
          <cell r="H134">
            <v>0</v>
          </cell>
          <cell r="I134">
            <v>2057.42</v>
          </cell>
        </row>
        <row r="135">
          <cell r="A135" t="str">
            <v>1.1.2.01.001.0716</v>
          </cell>
          <cell r="B135" t="str">
            <v>A</v>
          </cell>
          <cell r="C135">
            <v>1</v>
          </cell>
          <cell r="D135">
            <v>2791</v>
          </cell>
          <cell r="E135" t="str">
            <v>Tequimar-Filial</v>
          </cell>
          <cell r="F135">
            <v>249170.03</v>
          </cell>
          <cell r="G135">
            <v>259757.55</v>
          </cell>
          <cell r="H135">
            <v>347154.29</v>
          </cell>
          <cell r="I135">
            <v>161773.29</v>
          </cell>
        </row>
        <row r="136">
          <cell r="A136" t="str">
            <v>1.1.2.01.001.0723</v>
          </cell>
          <cell r="B136" t="str">
            <v>A</v>
          </cell>
          <cell r="C136">
            <v>1</v>
          </cell>
          <cell r="D136">
            <v>2817</v>
          </cell>
          <cell r="E136" t="str">
            <v>Amart Services Consultoria</v>
          </cell>
          <cell r="F136">
            <v>0</v>
          </cell>
          <cell r="G136">
            <v>18199.919999999998</v>
          </cell>
          <cell r="H136">
            <v>0</v>
          </cell>
          <cell r="I136">
            <v>18199.919999999998</v>
          </cell>
        </row>
        <row r="137">
          <cell r="A137" t="str">
            <v>1.1.2.01.001.0737</v>
          </cell>
          <cell r="B137" t="str">
            <v>A</v>
          </cell>
          <cell r="C137">
            <v>1</v>
          </cell>
          <cell r="D137">
            <v>2900</v>
          </cell>
          <cell r="E137" t="str">
            <v>Agrex do Brasil S.A. - Monte Ale</v>
          </cell>
          <cell r="F137">
            <v>0.02</v>
          </cell>
          <cell r="G137">
            <v>0</v>
          </cell>
          <cell r="H137">
            <v>0</v>
          </cell>
          <cell r="I137">
            <v>0.02</v>
          </cell>
        </row>
        <row r="138">
          <cell r="A138" t="str">
            <v>1.1.2.01.001.0740</v>
          </cell>
          <cell r="B138" t="str">
            <v>A</v>
          </cell>
          <cell r="C138">
            <v>1</v>
          </cell>
          <cell r="D138">
            <v>2920</v>
          </cell>
          <cell r="E138" t="str">
            <v>ADM do Brasi Ltda</v>
          </cell>
          <cell r="F138">
            <v>406890.02</v>
          </cell>
          <cell r="G138">
            <v>364260</v>
          </cell>
          <cell r="H138">
            <v>431190.02</v>
          </cell>
          <cell r="I138">
            <v>339960</v>
          </cell>
        </row>
        <row r="139">
          <cell r="A139" t="str">
            <v>1.1.2.01.001.0745</v>
          </cell>
          <cell r="B139" t="str">
            <v>A</v>
          </cell>
          <cell r="C139">
            <v>1</v>
          </cell>
          <cell r="D139">
            <v>2948</v>
          </cell>
          <cell r="E139" t="str">
            <v>Mosaic Fertilizantes - Rondonópo</v>
          </cell>
          <cell r="F139">
            <v>0</v>
          </cell>
          <cell r="G139">
            <v>58728.21</v>
          </cell>
          <cell r="H139">
            <v>11657.18</v>
          </cell>
          <cell r="I139">
            <v>47071.03</v>
          </cell>
        </row>
        <row r="140">
          <cell r="A140" t="str">
            <v>1.1.2.01.001.0748</v>
          </cell>
          <cell r="B140" t="str">
            <v>A</v>
          </cell>
          <cell r="C140">
            <v>1</v>
          </cell>
          <cell r="D140">
            <v>2953</v>
          </cell>
          <cell r="E140" t="str">
            <v>NML - Tankers &amp; Bulkers</v>
          </cell>
          <cell r="F140">
            <v>183092.87</v>
          </cell>
          <cell r="G140">
            <v>5299.05</v>
          </cell>
          <cell r="H140">
            <v>183092.87</v>
          </cell>
          <cell r="I140">
            <v>5299.05</v>
          </cell>
        </row>
        <row r="141">
          <cell r="A141" t="str">
            <v>1.1.2.01.001.0751</v>
          </cell>
          <cell r="B141" t="str">
            <v>A</v>
          </cell>
          <cell r="C141">
            <v>1</v>
          </cell>
          <cell r="D141">
            <v>2962</v>
          </cell>
          <cell r="E141" t="str">
            <v>João Paulo de Aquino Rocha</v>
          </cell>
          <cell r="F141">
            <v>2974</v>
          </cell>
          <cell r="G141">
            <v>0</v>
          </cell>
          <cell r="H141">
            <v>0</v>
          </cell>
          <cell r="I141">
            <v>2974</v>
          </cell>
        </row>
        <row r="142">
          <cell r="A142" t="str">
            <v>1.1.2.01.001.0757</v>
          </cell>
          <cell r="B142" t="str">
            <v>A</v>
          </cell>
          <cell r="C142">
            <v>1</v>
          </cell>
          <cell r="D142">
            <v>2999</v>
          </cell>
          <cell r="E142" t="str">
            <v>Transglobal Operações Portuárias</v>
          </cell>
          <cell r="F142">
            <v>3583.34</v>
          </cell>
          <cell r="G142">
            <v>3068.17</v>
          </cell>
          <cell r="H142">
            <v>3583.34</v>
          </cell>
          <cell r="I142">
            <v>3068.17</v>
          </cell>
        </row>
        <row r="143">
          <cell r="A143" t="str">
            <v>1.1.2.01.001.0760</v>
          </cell>
          <cell r="B143" t="str">
            <v>A</v>
          </cell>
          <cell r="C143">
            <v>1</v>
          </cell>
          <cell r="D143">
            <v>3794</v>
          </cell>
          <cell r="E143" t="str">
            <v>Ancora Siderúrgica Ltda</v>
          </cell>
          <cell r="F143">
            <v>0</v>
          </cell>
          <cell r="G143">
            <v>96935.57</v>
          </cell>
          <cell r="H143">
            <v>61965.66</v>
          </cell>
          <cell r="I143">
            <v>34969.910000000003</v>
          </cell>
        </row>
        <row r="144">
          <cell r="A144" t="str">
            <v>1.1.2.01.001.0763</v>
          </cell>
          <cell r="B144" t="str">
            <v>A</v>
          </cell>
          <cell r="C144">
            <v>1</v>
          </cell>
          <cell r="D144">
            <v>3797</v>
          </cell>
          <cell r="E144" t="str">
            <v>North Star Serviços Marítimos Lt</v>
          </cell>
          <cell r="F144">
            <v>7499.79</v>
          </cell>
          <cell r="G144">
            <v>37063.050000000003</v>
          </cell>
          <cell r="H144">
            <v>7499.79</v>
          </cell>
          <cell r="I144">
            <v>37063.050000000003</v>
          </cell>
        </row>
        <row r="145">
          <cell r="A145" t="str">
            <v>1.1.2.01.001.0764</v>
          </cell>
          <cell r="B145" t="str">
            <v>A</v>
          </cell>
          <cell r="C145">
            <v>1</v>
          </cell>
          <cell r="D145">
            <v>3798</v>
          </cell>
          <cell r="E145" t="str">
            <v>Maria Alice Mendes</v>
          </cell>
          <cell r="F145">
            <v>4667.71</v>
          </cell>
          <cell r="G145">
            <v>1716.42</v>
          </cell>
          <cell r="H145">
            <v>0</v>
          </cell>
          <cell r="I145">
            <v>6384.13</v>
          </cell>
        </row>
        <row r="146">
          <cell r="A146" t="str">
            <v>1.1.2.01.001.0773</v>
          </cell>
          <cell r="B146" t="str">
            <v>A</v>
          </cell>
          <cell r="C146">
            <v>1</v>
          </cell>
          <cell r="D146">
            <v>3824</v>
          </cell>
          <cell r="E146" t="str">
            <v>Yara Brasil Fertilizantes S/A</v>
          </cell>
          <cell r="F146">
            <v>213379.78</v>
          </cell>
          <cell r="G146">
            <v>108835.31</v>
          </cell>
          <cell r="H146">
            <v>287705.09999999998</v>
          </cell>
          <cell r="I146">
            <v>34509.99</v>
          </cell>
        </row>
        <row r="147">
          <cell r="A147" t="str">
            <v>1.1.2.01.001.0777</v>
          </cell>
          <cell r="B147" t="str">
            <v>A</v>
          </cell>
          <cell r="C147">
            <v>1</v>
          </cell>
          <cell r="D147">
            <v>3846</v>
          </cell>
          <cell r="E147" t="str">
            <v>ARBEMPORTO-MA</v>
          </cell>
          <cell r="F147">
            <v>0</v>
          </cell>
          <cell r="G147">
            <v>682.74</v>
          </cell>
          <cell r="H147">
            <v>0</v>
          </cell>
          <cell r="I147">
            <v>682.74</v>
          </cell>
        </row>
        <row r="148">
          <cell r="A148" t="str">
            <v>1.1.2.01.001.0780</v>
          </cell>
          <cell r="B148" t="str">
            <v>A</v>
          </cell>
          <cell r="C148">
            <v>1</v>
          </cell>
          <cell r="D148">
            <v>3859</v>
          </cell>
          <cell r="E148" t="str">
            <v>DTA Engenharia Filial</v>
          </cell>
          <cell r="F148">
            <v>7.24</v>
          </cell>
          <cell r="G148">
            <v>0</v>
          </cell>
          <cell r="H148">
            <v>0</v>
          </cell>
          <cell r="I148">
            <v>7.24</v>
          </cell>
        </row>
        <row r="149">
          <cell r="A149" t="str">
            <v>1.1.2.01.001.0791</v>
          </cell>
          <cell r="B149" t="str">
            <v>A</v>
          </cell>
          <cell r="C149">
            <v>1</v>
          </cell>
          <cell r="D149">
            <v>3888</v>
          </cell>
          <cell r="E149" t="str">
            <v>Cofco Brasil S.A - Santa Rosa TO</v>
          </cell>
          <cell r="F149">
            <v>0</v>
          </cell>
          <cell r="G149">
            <v>5832</v>
          </cell>
          <cell r="H149">
            <v>243</v>
          </cell>
          <cell r="I149">
            <v>5589</v>
          </cell>
        </row>
        <row r="150">
          <cell r="A150" t="str">
            <v>1.1.2.01.001.0794</v>
          </cell>
          <cell r="B150" t="str">
            <v>A</v>
          </cell>
          <cell r="C150">
            <v>1</v>
          </cell>
          <cell r="D150">
            <v>3896</v>
          </cell>
          <cell r="E150" t="str">
            <v>Cofco Internacional - Silvanópol</v>
          </cell>
          <cell r="F150">
            <v>0</v>
          </cell>
          <cell r="G150">
            <v>4617</v>
          </cell>
          <cell r="H150">
            <v>1701</v>
          </cell>
          <cell r="I150">
            <v>2916</v>
          </cell>
        </row>
        <row r="151">
          <cell r="A151" t="str">
            <v>1.1.2.01.001.0795</v>
          </cell>
          <cell r="B151" t="str">
            <v>A</v>
          </cell>
          <cell r="C151">
            <v>1</v>
          </cell>
          <cell r="D151">
            <v>3897</v>
          </cell>
          <cell r="E151" t="str">
            <v>Cofco Internacional - Canarana</v>
          </cell>
          <cell r="F151">
            <v>0</v>
          </cell>
          <cell r="G151">
            <v>7776</v>
          </cell>
          <cell r="H151">
            <v>486</v>
          </cell>
          <cell r="I151">
            <v>7290</v>
          </cell>
        </row>
        <row r="152">
          <cell r="A152" t="str">
            <v>1.1.2.01.001.0802</v>
          </cell>
          <cell r="B152" t="str">
            <v>A</v>
          </cell>
          <cell r="C152">
            <v>1</v>
          </cell>
          <cell r="D152">
            <v>3915</v>
          </cell>
          <cell r="E152" t="str">
            <v>CMA CGM do Brasil - Santos</v>
          </cell>
          <cell r="F152">
            <v>164.97</v>
          </cell>
          <cell r="G152">
            <v>0</v>
          </cell>
          <cell r="H152">
            <v>0</v>
          </cell>
          <cell r="I152">
            <v>164.97</v>
          </cell>
        </row>
        <row r="153">
          <cell r="A153" t="str">
            <v>1.1.2.01.001.0803</v>
          </cell>
          <cell r="B153" t="str">
            <v>A</v>
          </cell>
          <cell r="C153">
            <v>1</v>
          </cell>
          <cell r="D153">
            <v>3923</v>
          </cell>
          <cell r="E153" t="str">
            <v>Ferry Brasil Eireli</v>
          </cell>
          <cell r="F153">
            <v>693.59</v>
          </cell>
          <cell r="G153">
            <v>693.59</v>
          </cell>
          <cell r="H153">
            <v>0</v>
          </cell>
          <cell r="I153">
            <v>1387.18</v>
          </cell>
        </row>
        <row r="154">
          <cell r="A154" t="str">
            <v>1.1.2.01.001.0804</v>
          </cell>
          <cell r="B154" t="str">
            <v>A</v>
          </cell>
          <cell r="C154">
            <v>1</v>
          </cell>
          <cell r="D154">
            <v>3926</v>
          </cell>
          <cell r="E154" t="str">
            <v>L F P Rodrigues Farmácia do Trab</v>
          </cell>
          <cell r="F154">
            <v>700</v>
          </cell>
          <cell r="G154">
            <v>700</v>
          </cell>
          <cell r="H154">
            <v>700</v>
          </cell>
          <cell r="I154">
            <v>700</v>
          </cell>
        </row>
        <row r="155">
          <cell r="A155" t="str">
            <v>1.1.2.01.001.0809</v>
          </cell>
          <cell r="B155" t="str">
            <v>A</v>
          </cell>
          <cell r="C155">
            <v>1</v>
          </cell>
          <cell r="D155">
            <v>3962</v>
          </cell>
          <cell r="E155" t="str">
            <v>Adubos Araguaia - Rondonópolis</v>
          </cell>
          <cell r="F155">
            <v>12207.9</v>
          </cell>
          <cell r="G155">
            <v>0</v>
          </cell>
          <cell r="H155">
            <v>12207.9</v>
          </cell>
          <cell r="I155">
            <v>0</v>
          </cell>
        </row>
        <row r="156">
          <cell r="A156" t="str">
            <v>1.1.2.01.001.0814</v>
          </cell>
          <cell r="B156" t="str">
            <v>A</v>
          </cell>
          <cell r="C156">
            <v>1</v>
          </cell>
          <cell r="D156">
            <v>3978</v>
          </cell>
          <cell r="E156" t="str">
            <v>R C Gomes Eireli</v>
          </cell>
          <cell r="F156">
            <v>752.73</v>
          </cell>
          <cell r="G156">
            <v>235.25</v>
          </cell>
          <cell r="H156">
            <v>752.73</v>
          </cell>
          <cell r="I156">
            <v>235.25</v>
          </cell>
        </row>
        <row r="157">
          <cell r="A157" t="str">
            <v>1.1.2.01.001.0818</v>
          </cell>
          <cell r="B157" t="str">
            <v>A</v>
          </cell>
          <cell r="C157">
            <v>1</v>
          </cell>
          <cell r="D157">
            <v>3999</v>
          </cell>
          <cell r="E157" t="str">
            <v>Itacel Terminal de Celulose de I</v>
          </cell>
          <cell r="F157">
            <v>108076.98</v>
          </cell>
          <cell r="G157">
            <v>55154.92</v>
          </cell>
          <cell r="H157">
            <v>54038.49</v>
          </cell>
          <cell r="I157">
            <v>109193.41</v>
          </cell>
        </row>
        <row r="158">
          <cell r="A158" t="str">
            <v>1.1.2.01.001.0819</v>
          </cell>
          <cell r="B158" t="str">
            <v>A</v>
          </cell>
          <cell r="C158">
            <v>1</v>
          </cell>
          <cell r="D158">
            <v>4004</v>
          </cell>
          <cell r="E158" t="str">
            <v>PetroBahia S/A</v>
          </cell>
          <cell r="F158">
            <v>977.48</v>
          </cell>
          <cell r="G158">
            <v>0</v>
          </cell>
          <cell r="H158">
            <v>0</v>
          </cell>
          <cell r="I158">
            <v>977.48</v>
          </cell>
        </row>
        <row r="159">
          <cell r="A159" t="str">
            <v>1.1.2.01.001.0821</v>
          </cell>
          <cell r="B159" t="str">
            <v>A</v>
          </cell>
          <cell r="C159">
            <v>1</v>
          </cell>
          <cell r="D159">
            <v>4008</v>
          </cell>
          <cell r="E159" t="str">
            <v>Mercantil Veras Eireli</v>
          </cell>
          <cell r="F159">
            <v>2800</v>
          </cell>
          <cell r="G159">
            <v>1120</v>
          </cell>
          <cell r="H159">
            <v>0</v>
          </cell>
          <cell r="I159">
            <v>3920</v>
          </cell>
        </row>
        <row r="160">
          <cell r="A160" t="str">
            <v>1.1.2.01.001.0823</v>
          </cell>
          <cell r="B160" t="str">
            <v>A</v>
          </cell>
          <cell r="C160">
            <v>1</v>
          </cell>
          <cell r="D160">
            <v>4017</v>
          </cell>
          <cell r="E160" t="str">
            <v>AVTEC - Assoc.Agric.Fam.Pesc.Art</v>
          </cell>
          <cell r="F160">
            <v>768</v>
          </cell>
          <cell r="G160">
            <v>0</v>
          </cell>
          <cell r="H160">
            <v>0</v>
          </cell>
          <cell r="I160">
            <v>768</v>
          </cell>
        </row>
        <row r="161">
          <cell r="A161" t="str">
            <v>1.1.2.01.001.0825</v>
          </cell>
          <cell r="B161" t="str">
            <v>A</v>
          </cell>
          <cell r="C161">
            <v>1</v>
          </cell>
          <cell r="D161">
            <v>4030</v>
          </cell>
          <cell r="E161" t="str">
            <v>Adubos Araguaia Ind e Com</v>
          </cell>
          <cell r="F161">
            <v>5810.04</v>
          </cell>
          <cell r="G161">
            <v>26162.29</v>
          </cell>
          <cell r="H161">
            <v>20343.98</v>
          </cell>
          <cell r="I161">
            <v>11628.35</v>
          </cell>
        </row>
        <row r="162">
          <cell r="A162" t="str">
            <v>1.1.2.01.001.0829</v>
          </cell>
          <cell r="B162" t="str">
            <v>A</v>
          </cell>
          <cell r="C162">
            <v>1</v>
          </cell>
          <cell r="D162">
            <v>4040</v>
          </cell>
          <cell r="E162" t="str">
            <v>Parnaiba Geração e Comercializaç</v>
          </cell>
          <cell r="F162">
            <v>0</v>
          </cell>
          <cell r="G162">
            <v>12155.82</v>
          </cell>
          <cell r="H162">
            <v>8904.43</v>
          </cell>
          <cell r="I162">
            <v>3251.39</v>
          </cell>
        </row>
        <row r="163">
          <cell r="A163" t="str">
            <v>1.1.2.01.001.0830</v>
          </cell>
          <cell r="B163" t="str">
            <v>A</v>
          </cell>
          <cell r="C163">
            <v>1</v>
          </cell>
          <cell r="D163">
            <v>4041</v>
          </cell>
          <cell r="E163" t="str">
            <v>Coli Shipping &amp; Transport do Bra</v>
          </cell>
          <cell r="F163">
            <v>2474.3200000000002</v>
          </cell>
          <cell r="G163">
            <v>3999.86</v>
          </cell>
          <cell r="H163">
            <v>2474.3200000000002</v>
          </cell>
          <cell r="I163">
            <v>3999.86</v>
          </cell>
        </row>
        <row r="164">
          <cell r="A164" t="str">
            <v>1.1.2.01.001.0831</v>
          </cell>
          <cell r="B164" t="str">
            <v>A</v>
          </cell>
          <cell r="C164">
            <v>1</v>
          </cell>
          <cell r="D164">
            <v>4043</v>
          </cell>
          <cell r="E164" t="str">
            <v>Atlantimport Comercial</v>
          </cell>
          <cell r="F164">
            <v>137777.39000000001</v>
          </cell>
          <cell r="G164">
            <v>57600.46</v>
          </cell>
          <cell r="H164">
            <v>137777.39000000001</v>
          </cell>
          <cell r="I164">
            <v>57600.46</v>
          </cell>
        </row>
        <row r="165">
          <cell r="A165" t="str">
            <v>1.1.2.01.001.0833</v>
          </cell>
          <cell r="B165" t="str">
            <v>A</v>
          </cell>
          <cell r="C165">
            <v>1</v>
          </cell>
          <cell r="D165">
            <v>4046</v>
          </cell>
          <cell r="E165" t="str">
            <v>Midas Importação e Exportação Lt</v>
          </cell>
          <cell r="F165">
            <v>0</v>
          </cell>
          <cell r="G165">
            <v>48.32</v>
          </cell>
          <cell r="H165">
            <v>48.32</v>
          </cell>
          <cell r="I165">
            <v>0</v>
          </cell>
        </row>
        <row r="166">
          <cell r="A166" t="str">
            <v>1.1.2.01.001.0834</v>
          </cell>
          <cell r="B166" t="str">
            <v>A</v>
          </cell>
          <cell r="C166">
            <v>1</v>
          </cell>
          <cell r="D166">
            <v>4053</v>
          </cell>
          <cell r="E166" t="str">
            <v>Mearim Distribuidora Ltda</v>
          </cell>
          <cell r="F166">
            <v>0</v>
          </cell>
          <cell r="G166">
            <v>193.28</v>
          </cell>
          <cell r="H166">
            <v>193.28</v>
          </cell>
          <cell r="I166">
            <v>0</v>
          </cell>
        </row>
        <row r="167">
          <cell r="A167" t="str">
            <v>1.1.2.01.001.0835</v>
          </cell>
          <cell r="B167" t="str">
            <v>A</v>
          </cell>
          <cell r="C167">
            <v>1</v>
          </cell>
          <cell r="D167">
            <v>4062</v>
          </cell>
          <cell r="E167" t="str">
            <v>Gusa Brasil Siderurgia Ltda</v>
          </cell>
          <cell r="F167">
            <v>0</v>
          </cell>
          <cell r="G167">
            <v>22211.91</v>
          </cell>
          <cell r="H167">
            <v>22211.91</v>
          </cell>
          <cell r="I167">
            <v>0</v>
          </cell>
        </row>
        <row r="168">
          <cell r="A168" t="str">
            <v>1.1.2.01.001.0836</v>
          </cell>
          <cell r="B168" t="str">
            <v>A</v>
          </cell>
          <cell r="C168">
            <v>1</v>
          </cell>
          <cell r="D168">
            <v>4063</v>
          </cell>
          <cell r="E168" t="str">
            <v>SBA Torres Brasil Ltda</v>
          </cell>
          <cell r="F168">
            <v>0</v>
          </cell>
          <cell r="G168">
            <v>4646.46</v>
          </cell>
          <cell r="H168">
            <v>0</v>
          </cell>
          <cell r="I168">
            <v>4646.46</v>
          </cell>
        </row>
        <row r="169">
          <cell r="A169" t="str">
            <v>1.1.2.01.002</v>
          </cell>
          <cell r="B169" t="str">
            <v>S</v>
          </cell>
          <cell r="C169">
            <v>1</v>
          </cell>
          <cell r="D169">
            <v>1514</v>
          </cell>
          <cell r="E169" t="str">
            <v>Recebimentos à Confirmar/Compens</v>
          </cell>
          <cell r="F169">
            <v>689177.84</v>
          </cell>
          <cell r="G169">
            <v>10784231.869999999</v>
          </cell>
          <cell r="H169">
            <v>11097209.710000001</v>
          </cell>
          <cell r="I169">
            <v>376200</v>
          </cell>
        </row>
        <row r="170">
          <cell r="A170" t="str">
            <v>1.1.2.01.002.0002</v>
          </cell>
          <cell r="B170" t="str">
            <v>A</v>
          </cell>
          <cell r="C170">
            <v>1</v>
          </cell>
          <cell r="D170">
            <v>1525</v>
          </cell>
          <cell r="E170" t="str">
            <v>Cobrança à Compensar - Banco do</v>
          </cell>
          <cell r="F170">
            <v>689177.84</v>
          </cell>
          <cell r="G170">
            <v>10784231.869999999</v>
          </cell>
          <cell r="H170">
            <v>11097209.710000001</v>
          </cell>
          <cell r="I170">
            <v>376200</v>
          </cell>
        </row>
        <row r="171">
          <cell r="A171" t="str">
            <v>1.1.2.01.003</v>
          </cell>
          <cell r="B171" t="str">
            <v>S</v>
          </cell>
          <cell r="C171">
            <v>1</v>
          </cell>
          <cell r="D171">
            <v>3778</v>
          </cell>
          <cell r="E171" t="str">
            <v>Provisão p/ Perdas nos Receb. -</v>
          </cell>
          <cell r="F171">
            <v>15727.64</v>
          </cell>
          <cell r="G171">
            <v>0</v>
          </cell>
          <cell r="H171">
            <v>0</v>
          </cell>
          <cell r="I171">
            <v>-15727.64</v>
          </cell>
        </row>
        <row r="172">
          <cell r="A172" t="str">
            <v>1.1.2.01.003.0001</v>
          </cell>
          <cell r="B172" t="str">
            <v>A</v>
          </cell>
          <cell r="C172">
            <v>1</v>
          </cell>
          <cell r="D172">
            <v>1613</v>
          </cell>
          <cell r="E172" t="str">
            <v>Provisão p/ Perdas nos Receb. -</v>
          </cell>
          <cell r="F172">
            <v>15727.64</v>
          </cell>
          <cell r="G172">
            <v>0</v>
          </cell>
          <cell r="H172">
            <v>0</v>
          </cell>
          <cell r="I172">
            <v>-15727.64</v>
          </cell>
        </row>
        <row r="173">
          <cell r="A173" t="str">
            <v>1.1.3</v>
          </cell>
          <cell r="B173" t="str">
            <v>S</v>
          </cell>
          <cell r="C173">
            <v>1</v>
          </cell>
          <cell r="D173">
            <v>234</v>
          </cell>
          <cell r="E173" t="str">
            <v>Almoxarifado</v>
          </cell>
          <cell r="F173">
            <v>94061.72</v>
          </cell>
          <cell r="G173">
            <v>121430.38</v>
          </cell>
          <cell r="H173">
            <v>26270.87</v>
          </cell>
          <cell r="I173">
            <v>189221.23</v>
          </cell>
        </row>
        <row r="174">
          <cell r="A174" t="str">
            <v>1.1.3.01</v>
          </cell>
          <cell r="B174" t="str">
            <v>A</v>
          </cell>
          <cell r="C174">
            <v>1</v>
          </cell>
          <cell r="D174">
            <v>235</v>
          </cell>
          <cell r="E174" t="str">
            <v>Material de Consumo</v>
          </cell>
          <cell r="F174">
            <v>94061.72</v>
          </cell>
          <cell r="G174">
            <v>121430.38</v>
          </cell>
          <cell r="H174">
            <v>26270.87</v>
          </cell>
          <cell r="I174">
            <v>189221.23</v>
          </cell>
        </row>
        <row r="175">
          <cell r="A175" t="str">
            <v>1.1.4</v>
          </cell>
          <cell r="B175" t="str">
            <v>S</v>
          </cell>
          <cell r="C175">
            <v>1</v>
          </cell>
          <cell r="D175">
            <v>236</v>
          </cell>
          <cell r="E175" t="str">
            <v>Outros Créditos</v>
          </cell>
          <cell r="F175">
            <v>4180756.45</v>
          </cell>
          <cell r="G175">
            <v>1119188.47</v>
          </cell>
          <cell r="H175">
            <v>1014711.22</v>
          </cell>
          <cell r="I175">
            <v>4285233.7</v>
          </cell>
        </row>
        <row r="176">
          <cell r="A176" t="str">
            <v>1.1.4.01</v>
          </cell>
          <cell r="B176" t="str">
            <v>S</v>
          </cell>
          <cell r="C176">
            <v>1</v>
          </cell>
          <cell r="D176">
            <v>237</v>
          </cell>
          <cell r="E176" t="str">
            <v>Adiantamentos Concedidos</v>
          </cell>
          <cell r="F176">
            <v>114336.31</v>
          </cell>
          <cell r="G176">
            <v>1043743.73</v>
          </cell>
          <cell r="H176">
            <v>956102.77</v>
          </cell>
          <cell r="I176">
            <v>201977.27</v>
          </cell>
        </row>
        <row r="177">
          <cell r="A177" t="str">
            <v>1.1.4.01.001</v>
          </cell>
          <cell r="B177" t="str">
            <v>A</v>
          </cell>
          <cell r="C177">
            <v>1</v>
          </cell>
          <cell r="D177">
            <v>238</v>
          </cell>
          <cell r="E177" t="str">
            <v>Adiantamentos a Empregados</v>
          </cell>
          <cell r="F177">
            <v>0</v>
          </cell>
          <cell r="G177">
            <v>943954.66</v>
          </cell>
          <cell r="H177">
            <v>943954.66</v>
          </cell>
          <cell r="I177">
            <v>0</v>
          </cell>
        </row>
        <row r="178">
          <cell r="A178" t="str">
            <v>1.1.4.01.002</v>
          </cell>
          <cell r="B178" t="str">
            <v>A</v>
          </cell>
          <cell r="C178">
            <v>1</v>
          </cell>
          <cell r="D178">
            <v>239</v>
          </cell>
          <cell r="E178" t="str">
            <v>Adiantamentos de Férias</v>
          </cell>
          <cell r="F178">
            <v>0</v>
          </cell>
          <cell r="G178">
            <v>64943.12</v>
          </cell>
          <cell r="H178">
            <v>0</v>
          </cell>
          <cell r="I178">
            <v>64943.12</v>
          </cell>
        </row>
        <row r="179">
          <cell r="A179" t="str">
            <v>1.1.4.01.003</v>
          </cell>
          <cell r="B179" t="str">
            <v>A</v>
          </cell>
          <cell r="C179">
            <v>1</v>
          </cell>
          <cell r="D179">
            <v>240</v>
          </cell>
          <cell r="E179" t="str">
            <v>Adiantamentos de 13º Salários</v>
          </cell>
          <cell r="F179">
            <v>105482.7</v>
          </cell>
          <cell r="G179">
            <v>22194.07</v>
          </cell>
          <cell r="H179">
            <v>0</v>
          </cell>
          <cell r="I179">
            <v>127676.77</v>
          </cell>
        </row>
        <row r="180">
          <cell r="A180" t="str">
            <v>1.1.4.01.004</v>
          </cell>
          <cell r="B180" t="str">
            <v>A</v>
          </cell>
          <cell r="C180">
            <v>1</v>
          </cell>
          <cell r="D180">
            <v>241</v>
          </cell>
          <cell r="E180" t="str">
            <v>Adiantamentos para Despesas</v>
          </cell>
          <cell r="F180">
            <v>0</v>
          </cell>
          <cell r="G180">
            <v>3294.5</v>
          </cell>
          <cell r="H180">
            <v>3294.5</v>
          </cell>
          <cell r="I180">
            <v>0</v>
          </cell>
        </row>
        <row r="181">
          <cell r="A181" t="str">
            <v>1.1.4.01.007</v>
          </cell>
          <cell r="B181" t="str">
            <v>A</v>
          </cell>
          <cell r="C181">
            <v>1</v>
          </cell>
          <cell r="D181">
            <v>2452</v>
          </cell>
          <cell r="E181" t="str">
            <v>Adiantamento de Férias Próximo m</v>
          </cell>
          <cell r="F181">
            <v>8853.61</v>
          </cell>
          <cell r="G181">
            <v>9357.3799999999992</v>
          </cell>
          <cell r="H181">
            <v>8853.61</v>
          </cell>
          <cell r="I181">
            <v>9357.3799999999992</v>
          </cell>
        </row>
        <row r="182">
          <cell r="A182" t="str">
            <v>1.1.4.03</v>
          </cell>
          <cell r="B182" t="str">
            <v>S</v>
          </cell>
          <cell r="C182">
            <v>1</v>
          </cell>
          <cell r="D182">
            <v>247</v>
          </cell>
          <cell r="E182" t="str">
            <v>Outros Valores a Receber</v>
          </cell>
          <cell r="F182">
            <v>4066420.14</v>
          </cell>
          <cell r="G182">
            <v>75444.740000000005</v>
          </cell>
          <cell r="H182">
            <v>58608.45</v>
          </cell>
          <cell r="I182">
            <v>4083256.43</v>
          </cell>
        </row>
        <row r="183">
          <cell r="A183" t="str">
            <v>1.1.4.03.001</v>
          </cell>
          <cell r="B183" t="str">
            <v>A</v>
          </cell>
          <cell r="C183">
            <v>1</v>
          </cell>
          <cell r="D183">
            <v>248</v>
          </cell>
          <cell r="E183" t="str">
            <v>Depósitos Recursais e Judiciais</v>
          </cell>
          <cell r="F183">
            <v>3312186.16</v>
          </cell>
          <cell r="G183">
            <v>0</v>
          </cell>
          <cell r="H183">
            <v>0</v>
          </cell>
          <cell r="I183">
            <v>3312186.16</v>
          </cell>
        </row>
        <row r="184">
          <cell r="A184" t="str">
            <v>1.1.4.03.008</v>
          </cell>
          <cell r="B184" t="str">
            <v>A</v>
          </cell>
          <cell r="C184">
            <v>1</v>
          </cell>
          <cell r="D184">
            <v>1834</v>
          </cell>
          <cell r="E184" t="str">
            <v>Caução DNIT</v>
          </cell>
          <cell r="F184">
            <v>2250</v>
          </cell>
          <cell r="G184">
            <v>0</v>
          </cell>
          <cell r="H184">
            <v>0</v>
          </cell>
          <cell r="I184">
            <v>2250</v>
          </cell>
        </row>
        <row r="185">
          <cell r="A185" t="str">
            <v>1.1.4.03.009</v>
          </cell>
          <cell r="B185" t="str">
            <v>A</v>
          </cell>
          <cell r="C185">
            <v>1</v>
          </cell>
          <cell r="D185">
            <v>1927</v>
          </cell>
          <cell r="E185" t="str">
            <v>Outros Valores a Recuperar</v>
          </cell>
          <cell r="F185">
            <v>3000</v>
          </cell>
          <cell r="G185">
            <v>0</v>
          </cell>
          <cell r="H185">
            <v>3000</v>
          </cell>
          <cell r="I185">
            <v>0</v>
          </cell>
        </row>
        <row r="186">
          <cell r="A186" t="str">
            <v>1.1.4.03.011</v>
          </cell>
          <cell r="B186" t="str">
            <v>A</v>
          </cell>
          <cell r="C186">
            <v>1</v>
          </cell>
          <cell r="D186">
            <v>2157</v>
          </cell>
          <cell r="E186" t="str">
            <v>Valores a Receber de Funcionário</v>
          </cell>
          <cell r="F186">
            <v>68267.11</v>
          </cell>
          <cell r="G186">
            <v>55441.5</v>
          </cell>
          <cell r="H186">
            <v>54927.65</v>
          </cell>
          <cell r="I186">
            <v>68780.960000000006</v>
          </cell>
        </row>
        <row r="187">
          <cell r="A187" t="str">
            <v>1.1.4.03.012</v>
          </cell>
          <cell r="B187" t="str">
            <v>A</v>
          </cell>
          <cell r="C187">
            <v>1</v>
          </cell>
          <cell r="D187">
            <v>2459</v>
          </cell>
          <cell r="E187" t="str">
            <v>Acordo Min. Público do Trabalho</v>
          </cell>
          <cell r="F187">
            <v>70844.600000000006</v>
          </cell>
          <cell r="G187">
            <v>0</v>
          </cell>
          <cell r="H187">
            <v>0</v>
          </cell>
          <cell r="I187">
            <v>70844.600000000006</v>
          </cell>
        </row>
        <row r="188">
          <cell r="A188" t="str">
            <v>1.1.4.03.014</v>
          </cell>
          <cell r="B188" t="str">
            <v>A</v>
          </cell>
          <cell r="C188">
            <v>1</v>
          </cell>
          <cell r="D188">
            <v>2504</v>
          </cell>
          <cell r="E188" t="str">
            <v>Salário Maternidade</v>
          </cell>
          <cell r="F188">
            <v>0</v>
          </cell>
          <cell r="G188">
            <v>19378.330000000002</v>
          </cell>
          <cell r="H188">
            <v>0</v>
          </cell>
          <cell r="I188">
            <v>19378.330000000002</v>
          </cell>
        </row>
        <row r="189">
          <cell r="A189" t="str">
            <v>1.1.4.03.016</v>
          </cell>
          <cell r="B189" t="str">
            <v>A</v>
          </cell>
          <cell r="C189">
            <v>1</v>
          </cell>
          <cell r="D189">
            <v>2979</v>
          </cell>
          <cell r="E189" t="str">
            <v>Saldo Negativo Beneficios Jimena</v>
          </cell>
          <cell r="F189">
            <v>680.8</v>
          </cell>
          <cell r="G189">
            <v>624.91</v>
          </cell>
          <cell r="H189">
            <v>680.8</v>
          </cell>
          <cell r="I189">
            <v>624.91</v>
          </cell>
        </row>
        <row r="190">
          <cell r="A190" t="str">
            <v>1.1.4.03.018</v>
          </cell>
          <cell r="B190" t="str">
            <v>A</v>
          </cell>
          <cell r="C190">
            <v>1</v>
          </cell>
          <cell r="D190">
            <v>3922</v>
          </cell>
          <cell r="E190" t="str">
            <v>Valor a Recuperar OGMO e Brazil</v>
          </cell>
          <cell r="F190">
            <v>609191.47</v>
          </cell>
          <cell r="G190">
            <v>0</v>
          </cell>
          <cell r="H190">
            <v>0</v>
          </cell>
          <cell r="I190">
            <v>609191.47</v>
          </cell>
        </row>
        <row r="191">
          <cell r="A191" t="str">
            <v>1.1.5</v>
          </cell>
          <cell r="B191" t="str">
            <v>S</v>
          </cell>
          <cell r="C191">
            <v>1</v>
          </cell>
          <cell r="D191">
            <v>255</v>
          </cell>
          <cell r="E191" t="str">
            <v>Tributos e Contrib a Recup/Comp</v>
          </cell>
          <cell r="F191">
            <v>11921678.279999999</v>
          </cell>
          <cell r="G191">
            <v>765113.79</v>
          </cell>
          <cell r="H191">
            <v>735664.7</v>
          </cell>
          <cell r="I191">
            <v>11951127.369999999</v>
          </cell>
        </row>
        <row r="192">
          <cell r="A192" t="str">
            <v>1.1.5.02</v>
          </cell>
          <cell r="B192" t="str">
            <v>A</v>
          </cell>
          <cell r="C192">
            <v>1</v>
          </cell>
          <cell r="D192">
            <v>257</v>
          </cell>
          <cell r="E192" t="str">
            <v>PIS/PASEP</v>
          </cell>
          <cell r="F192">
            <v>0</v>
          </cell>
          <cell r="G192">
            <v>17620.13</v>
          </cell>
          <cell r="H192">
            <v>17620.13</v>
          </cell>
          <cell r="I192">
            <v>0</v>
          </cell>
        </row>
        <row r="193">
          <cell r="A193" t="str">
            <v>1.1.5.03</v>
          </cell>
          <cell r="B193" t="str">
            <v>A</v>
          </cell>
          <cell r="C193">
            <v>1</v>
          </cell>
          <cell r="D193">
            <v>258</v>
          </cell>
          <cell r="E193" t="str">
            <v>COFINS</v>
          </cell>
          <cell r="F193">
            <v>0</v>
          </cell>
          <cell r="G193">
            <v>81324.13</v>
          </cell>
          <cell r="H193">
            <v>81324.13</v>
          </cell>
          <cell r="I193">
            <v>0</v>
          </cell>
        </row>
        <row r="194">
          <cell r="A194" t="str">
            <v>1.1.5.04</v>
          </cell>
          <cell r="B194" t="str">
            <v>A</v>
          </cell>
          <cell r="C194">
            <v>1</v>
          </cell>
          <cell r="D194">
            <v>259</v>
          </cell>
          <cell r="E194" t="str">
            <v>ISS</v>
          </cell>
          <cell r="F194">
            <v>0</v>
          </cell>
          <cell r="G194">
            <v>178850.66</v>
          </cell>
          <cell r="H194">
            <v>178850.66</v>
          </cell>
          <cell r="I194">
            <v>0</v>
          </cell>
        </row>
        <row r="195">
          <cell r="A195" t="str">
            <v>1.1.5.05</v>
          </cell>
          <cell r="B195" t="str">
            <v>A</v>
          </cell>
          <cell r="C195">
            <v>1</v>
          </cell>
          <cell r="D195">
            <v>260</v>
          </cell>
          <cell r="E195" t="str">
            <v>IRPJ</v>
          </cell>
          <cell r="F195">
            <v>0</v>
          </cell>
          <cell r="G195">
            <v>130118.39999999999</v>
          </cell>
          <cell r="H195">
            <v>130118.39999999999</v>
          </cell>
          <cell r="I195">
            <v>0</v>
          </cell>
        </row>
        <row r="196">
          <cell r="A196" t="str">
            <v>1.1.5.06</v>
          </cell>
          <cell r="B196" t="str">
            <v>A</v>
          </cell>
          <cell r="C196">
            <v>1</v>
          </cell>
          <cell r="D196">
            <v>261</v>
          </cell>
          <cell r="E196" t="str">
            <v>CSLL</v>
          </cell>
          <cell r="F196">
            <v>0</v>
          </cell>
          <cell r="G196">
            <v>27107.95</v>
          </cell>
          <cell r="H196">
            <v>27107.95</v>
          </cell>
          <cell r="I196">
            <v>0</v>
          </cell>
        </row>
        <row r="197">
          <cell r="A197" t="str">
            <v>1.1.5.10</v>
          </cell>
          <cell r="B197" t="str">
            <v>A</v>
          </cell>
          <cell r="C197">
            <v>1</v>
          </cell>
          <cell r="D197">
            <v>265</v>
          </cell>
          <cell r="E197" t="str">
            <v>IRPJ a Compensar</v>
          </cell>
          <cell r="F197">
            <v>9998682.2400000002</v>
          </cell>
          <cell r="G197">
            <v>0</v>
          </cell>
          <cell r="H197">
            <v>0</v>
          </cell>
          <cell r="I197">
            <v>9998682.2400000002</v>
          </cell>
        </row>
        <row r="198">
          <cell r="A198" t="str">
            <v>1.1.5.11</v>
          </cell>
          <cell r="B198" t="str">
            <v>A</v>
          </cell>
          <cell r="C198">
            <v>1</v>
          </cell>
          <cell r="D198">
            <v>266</v>
          </cell>
          <cell r="E198" t="str">
            <v>CSLL a Compensar</v>
          </cell>
          <cell r="F198">
            <v>1605682.37</v>
          </cell>
          <cell r="G198">
            <v>0</v>
          </cell>
          <cell r="H198">
            <v>0</v>
          </cell>
          <cell r="I198">
            <v>1605682.37</v>
          </cell>
        </row>
        <row r="199">
          <cell r="A199" t="str">
            <v>1.1.5.12</v>
          </cell>
          <cell r="B199" t="str">
            <v>A</v>
          </cell>
          <cell r="C199">
            <v>1</v>
          </cell>
          <cell r="D199">
            <v>267</v>
          </cell>
          <cell r="E199" t="str">
            <v>ISS Indevido</v>
          </cell>
          <cell r="F199">
            <v>371.24</v>
          </cell>
          <cell r="G199">
            <v>4607.3100000000004</v>
          </cell>
          <cell r="H199">
            <v>0</v>
          </cell>
          <cell r="I199">
            <v>4978.55</v>
          </cell>
        </row>
        <row r="200">
          <cell r="A200" t="str">
            <v>1.1.5.16</v>
          </cell>
          <cell r="B200" t="str">
            <v>A</v>
          </cell>
          <cell r="C200">
            <v>1</v>
          </cell>
          <cell r="D200">
            <v>1767</v>
          </cell>
          <cell r="E200" t="str">
            <v>IRPJ Resgate s/ Aplicações</v>
          </cell>
          <cell r="F200">
            <v>0</v>
          </cell>
          <cell r="G200">
            <v>27663.37</v>
          </cell>
          <cell r="H200">
            <v>27663.37</v>
          </cell>
          <cell r="I200">
            <v>0</v>
          </cell>
        </row>
        <row r="201">
          <cell r="A201" t="str">
            <v>1.1.5.17</v>
          </cell>
          <cell r="B201" t="str">
            <v>A</v>
          </cell>
          <cell r="C201">
            <v>1</v>
          </cell>
          <cell r="D201">
            <v>1175</v>
          </cell>
          <cell r="E201" t="str">
            <v>PIS a Compensar - Entradas NF</v>
          </cell>
          <cell r="F201">
            <v>0</v>
          </cell>
          <cell r="G201">
            <v>44038.65</v>
          </cell>
          <cell r="H201">
            <v>44038.65</v>
          </cell>
          <cell r="I201">
            <v>0</v>
          </cell>
        </row>
        <row r="202">
          <cell r="A202" t="str">
            <v>1.1.5.18</v>
          </cell>
          <cell r="B202" t="str">
            <v>A</v>
          </cell>
          <cell r="C202">
            <v>1</v>
          </cell>
          <cell r="D202">
            <v>1255</v>
          </cell>
          <cell r="E202" t="str">
            <v>COFINS a Compensar - Entradas NF</v>
          </cell>
          <cell r="F202">
            <v>0</v>
          </cell>
          <cell r="G202">
            <v>202845.27</v>
          </cell>
          <cell r="H202">
            <v>202845.27</v>
          </cell>
          <cell r="I202">
            <v>0</v>
          </cell>
        </row>
        <row r="203">
          <cell r="A203" t="str">
            <v>1.1.5.19</v>
          </cell>
          <cell r="B203" t="str">
            <v>A</v>
          </cell>
          <cell r="C203">
            <v>1</v>
          </cell>
          <cell r="D203">
            <v>2353</v>
          </cell>
          <cell r="E203" t="str">
            <v>IRPJ Provisão s/ Aplicação - CDB</v>
          </cell>
          <cell r="F203">
            <v>316689.90999999997</v>
          </cell>
          <cell r="G203">
            <v>50516.58</v>
          </cell>
          <cell r="H203">
            <v>26096.14</v>
          </cell>
          <cell r="I203">
            <v>341110.35</v>
          </cell>
        </row>
        <row r="204">
          <cell r="A204" t="str">
            <v>1.1.5.20</v>
          </cell>
          <cell r="B204" t="str">
            <v>A</v>
          </cell>
          <cell r="C204">
            <v>1</v>
          </cell>
          <cell r="D204">
            <v>2354</v>
          </cell>
          <cell r="E204" t="str">
            <v>IRPJ Provisão s/ Aplicação - CDB</v>
          </cell>
          <cell r="F204">
            <v>94.36</v>
          </cell>
          <cell r="G204">
            <v>210.98</v>
          </cell>
          <cell r="H204">
            <v>0</v>
          </cell>
          <cell r="I204">
            <v>305.33999999999997</v>
          </cell>
        </row>
        <row r="205">
          <cell r="A205" t="str">
            <v>1.1.5.21</v>
          </cell>
          <cell r="B205" t="str">
            <v>A</v>
          </cell>
          <cell r="C205">
            <v>1</v>
          </cell>
          <cell r="D205">
            <v>2355</v>
          </cell>
          <cell r="E205" t="str">
            <v>IRPJ Provisão s/ Aplicação - BB</v>
          </cell>
          <cell r="F205">
            <v>130.01</v>
          </cell>
          <cell r="G205">
            <v>207.53</v>
          </cell>
          <cell r="H205">
            <v>0</v>
          </cell>
          <cell r="I205">
            <v>337.54</v>
          </cell>
        </row>
        <row r="206">
          <cell r="A206" t="str">
            <v>1.1.5.22</v>
          </cell>
          <cell r="B206" t="str">
            <v>A</v>
          </cell>
          <cell r="C206">
            <v>1</v>
          </cell>
          <cell r="D206">
            <v>2356</v>
          </cell>
          <cell r="E206" t="str">
            <v>IRPJ Provisão s/ Aplicação BB Ad</v>
          </cell>
          <cell r="F206">
            <v>13.12</v>
          </cell>
          <cell r="G206">
            <v>1.49</v>
          </cell>
          <cell r="H206">
            <v>0</v>
          </cell>
          <cell r="I206">
            <v>14.61</v>
          </cell>
        </row>
        <row r="207">
          <cell r="A207" t="str">
            <v>1.1.5.26</v>
          </cell>
          <cell r="B207" t="str">
            <v>A</v>
          </cell>
          <cell r="C207">
            <v>1</v>
          </cell>
          <cell r="D207">
            <v>3855</v>
          </cell>
          <cell r="E207" t="str">
            <v>IRPJ Provisão s/ Aplic BB Fundo</v>
          </cell>
          <cell r="F207">
            <v>15.03</v>
          </cell>
          <cell r="G207">
            <v>1.34</v>
          </cell>
          <cell r="H207">
            <v>0</v>
          </cell>
          <cell r="I207">
            <v>16.37</v>
          </cell>
        </row>
        <row r="208">
          <cell r="A208" t="str">
            <v>1.2</v>
          </cell>
          <cell r="B208" t="str">
            <v>S</v>
          </cell>
          <cell r="C208">
            <v>1</v>
          </cell>
          <cell r="D208">
            <v>271</v>
          </cell>
          <cell r="E208" t="str">
            <v>Ativo Não Circulante</v>
          </cell>
          <cell r="F208">
            <v>936831827.04999995</v>
          </cell>
          <cell r="G208">
            <v>49584.88</v>
          </cell>
          <cell r="H208">
            <v>1305076.08</v>
          </cell>
          <cell r="I208">
            <v>935576335.85000002</v>
          </cell>
        </row>
        <row r="209">
          <cell r="A209" t="str">
            <v>1.2.1</v>
          </cell>
          <cell r="B209" t="str">
            <v>S</v>
          </cell>
          <cell r="C209">
            <v>1</v>
          </cell>
          <cell r="D209">
            <v>272</v>
          </cell>
          <cell r="E209" t="str">
            <v>Realizável a Longo Prazo</v>
          </cell>
          <cell r="F209">
            <v>91072.56</v>
          </cell>
          <cell r="G209">
            <v>0</v>
          </cell>
          <cell r="H209">
            <v>56350.26</v>
          </cell>
          <cell r="I209">
            <v>34722.300000000003</v>
          </cell>
        </row>
        <row r="210">
          <cell r="A210" t="str">
            <v>1.2.1.01</v>
          </cell>
          <cell r="B210" t="str">
            <v>S</v>
          </cell>
          <cell r="C210">
            <v>1</v>
          </cell>
          <cell r="D210">
            <v>273</v>
          </cell>
          <cell r="E210" t="str">
            <v>Clientes Ação Monitória/Negociaç</v>
          </cell>
          <cell r="F210">
            <v>10008631.98</v>
          </cell>
          <cell r="G210">
            <v>0</v>
          </cell>
          <cell r="H210">
            <v>56350.26</v>
          </cell>
          <cell r="I210">
            <v>9952281.7200000007</v>
          </cell>
        </row>
        <row r="211">
          <cell r="A211" t="str">
            <v>1.2.1.01.003</v>
          </cell>
          <cell r="B211" t="str">
            <v>A</v>
          </cell>
          <cell r="C211">
            <v>1</v>
          </cell>
          <cell r="D211">
            <v>276</v>
          </cell>
          <cell r="E211" t="str">
            <v>Adubos Trevo - YARA BRASIL</v>
          </cell>
          <cell r="F211">
            <v>231243.7</v>
          </cell>
          <cell r="G211">
            <v>0</v>
          </cell>
          <cell r="H211">
            <v>0</v>
          </cell>
          <cell r="I211">
            <v>231243.7</v>
          </cell>
        </row>
        <row r="212">
          <cell r="A212" t="str">
            <v>1.2.1.01.004</v>
          </cell>
          <cell r="B212" t="str">
            <v>A</v>
          </cell>
          <cell r="C212">
            <v>1</v>
          </cell>
          <cell r="D212">
            <v>277</v>
          </cell>
          <cell r="E212" t="str">
            <v>Ribeirão S/A</v>
          </cell>
          <cell r="F212">
            <v>93560.75</v>
          </cell>
          <cell r="G212">
            <v>0</v>
          </cell>
          <cell r="H212">
            <v>0</v>
          </cell>
          <cell r="I212">
            <v>93560.75</v>
          </cell>
        </row>
        <row r="213">
          <cell r="A213" t="str">
            <v>1.2.1.01.005</v>
          </cell>
          <cell r="B213" t="str">
            <v>A</v>
          </cell>
          <cell r="C213">
            <v>1</v>
          </cell>
          <cell r="D213">
            <v>278</v>
          </cell>
          <cell r="E213" t="str">
            <v>Itapage S/A Celulose Papeis</v>
          </cell>
          <cell r="F213">
            <v>206281.53</v>
          </cell>
          <cell r="G213">
            <v>0</v>
          </cell>
          <cell r="H213">
            <v>0</v>
          </cell>
          <cell r="I213">
            <v>206281.53</v>
          </cell>
        </row>
        <row r="214">
          <cell r="A214" t="str">
            <v>1.2.1.01.007</v>
          </cell>
          <cell r="B214" t="str">
            <v>A</v>
          </cell>
          <cell r="C214">
            <v>1</v>
          </cell>
          <cell r="D214">
            <v>280</v>
          </cell>
          <cell r="E214" t="str">
            <v>Costa Norte Marítima Ltda</v>
          </cell>
          <cell r="F214">
            <v>26435.34</v>
          </cell>
          <cell r="G214">
            <v>0</v>
          </cell>
          <cell r="H214">
            <v>0</v>
          </cell>
          <cell r="I214">
            <v>26435.34</v>
          </cell>
        </row>
        <row r="215">
          <cell r="A215" t="str">
            <v>1.2.1.01.009</v>
          </cell>
          <cell r="B215" t="str">
            <v>A</v>
          </cell>
          <cell r="C215">
            <v>1</v>
          </cell>
          <cell r="D215">
            <v>282</v>
          </cell>
          <cell r="E215" t="str">
            <v>Siderúrgica Ibérica S/A</v>
          </cell>
          <cell r="F215">
            <v>57621.599999999999</v>
          </cell>
          <cell r="G215">
            <v>0</v>
          </cell>
          <cell r="H215">
            <v>0</v>
          </cell>
          <cell r="I215">
            <v>57621.599999999999</v>
          </cell>
        </row>
        <row r="216">
          <cell r="A216" t="str">
            <v>1.2.1.01.010</v>
          </cell>
          <cell r="B216" t="str">
            <v>A</v>
          </cell>
          <cell r="C216">
            <v>1</v>
          </cell>
          <cell r="D216">
            <v>283</v>
          </cell>
          <cell r="E216" t="str">
            <v>COSIMA - Cia. Siderúrgica</v>
          </cell>
          <cell r="F216">
            <v>40948.39</v>
          </cell>
          <cell r="G216">
            <v>0</v>
          </cell>
          <cell r="H216">
            <v>0</v>
          </cell>
          <cell r="I216">
            <v>40948.39</v>
          </cell>
        </row>
        <row r="217">
          <cell r="A217" t="str">
            <v>1.2.1.01.011</v>
          </cell>
          <cell r="B217" t="str">
            <v>A</v>
          </cell>
          <cell r="C217">
            <v>1</v>
          </cell>
          <cell r="D217">
            <v>284</v>
          </cell>
          <cell r="E217" t="str">
            <v>Companhia Siderúrgica Vale do Pi</v>
          </cell>
          <cell r="F217">
            <v>781021.44</v>
          </cell>
          <cell r="G217">
            <v>0</v>
          </cell>
          <cell r="H217">
            <v>21628.04</v>
          </cell>
          <cell r="I217">
            <v>759393.4</v>
          </cell>
        </row>
        <row r="218">
          <cell r="A218" t="str">
            <v>1.2.1.01.012</v>
          </cell>
          <cell r="B218" t="str">
            <v>A</v>
          </cell>
          <cell r="C218">
            <v>1</v>
          </cell>
          <cell r="D218">
            <v>285</v>
          </cell>
          <cell r="E218" t="str">
            <v>Gusa Nordeste S/A</v>
          </cell>
          <cell r="F218">
            <v>69444.52</v>
          </cell>
          <cell r="G218">
            <v>0</v>
          </cell>
          <cell r="H218">
            <v>34722.22</v>
          </cell>
          <cell r="I218">
            <v>34722.300000000003</v>
          </cell>
        </row>
        <row r="219">
          <cell r="A219" t="str">
            <v>1.2.1.01.017</v>
          </cell>
          <cell r="B219" t="str">
            <v>A</v>
          </cell>
          <cell r="C219">
            <v>1</v>
          </cell>
          <cell r="D219">
            <v>290</v>
          </cell>
          <cell r="E219" t="str">
            <v>Viena Siderúrgica S/A</v>
          </cell>
          <cell r="F219">
            <v>1928935.36</v>
          </cell>
          <cell r="G219">
            <v>0</v>
          </cell>
          <cell r="H219">
            <v>0</v>
          </cell>
          <cell r="I219">
            <v>1928935.36</v>
          </cell>
        </row>
        <row r="220">
          <cell r="A220" t="str">
            <v>1.2.1.01.019</v>
          </cell>
          <cell r="B220" t="str">
            <v>A</v>
          </cell>
          <cell r="C220">
            <v>1</v>
          </cell>
          <cell r="D220">
            <v>292</v>
          </cell>
          <cell r="E220" t="str">
            <v>COSIPA - Cia Siderúrgica do Pará</v>
          </cell>
          <cell r="F220">
            <v>1094477.06</v>
          </cell>
          <cell r="G220">
            <v>0</v>
          </cell>
          <cell r="H220">
            <v>0</v>
          </cell>
          <cell r="I220">
            <v>1094477.06</v>
          </cell>
        </row>
        <row r="221">
          <cell r="A221" t="str">
            <v>1.2.1.01.020</v>
          </cell>
          <cell r="B221" t="str">
            <v>A</v>
          </cell>
          <cell r="C221">
            <v>1</v>
          </cell>
          <cell r="D221">
            <v>293</v>
          </cell>
          <cell r="E221" t="str">
            <v>DISMAF - Distribuidora de Manufa</v>
          </cell>
          <cell r="F221">
            <v>4221704.58</v>
          </cell>
          <cell r="G221">
            <v>0</v>
          </cell>
          <cell r="H221">
            <v>0</v>
          </cell>
          <cell r="I221">
            <v>4221704.58</v>
          </cell>
        </row>
        <row r="222">
          <cell r="A222" t="str">
            <v>1.2.1.01.021</v>
          </cell>
          <cell r="B222" t="str">
            <v>A</v>
          </cell>
          <cell r="C222">
            <v>1</v>
          </cell>
          <cell r="D222">
            <v>294</v>
          </cell>
          <cell r="E222" t="str">
            <v>USIPAR - Usina Siderúrgica do Pa</v>
          </cell>
          <cell r="F222">
            <v>268100.67</v>
          </cell>
          <cell r="G222">
            <v>0</v>
          </cell>
          <cell r="H222">
            <v>0</v>
          </cell>
          <cell r="I222">
            <v>268100.67</v>
          </cell>
        </row>
        <row r="223">
          <cell r="A223" t="str">
            <v>1.2.1.01.022</v>
          </cell>
          <cell r="B223" t="str">
            <v>A</v>
          </cell>
          <cell r="C223">
            <v>1</v>
          </cell>
          <cell r="D223">
            <v>295</v>
          </cell>
          <cell r="E223" t="str">
            <v>RT Comécio e Representações</v>
          </cell>
          <cell r="F223">
            <v>6222.22</v>
          </cell>
          <cell r="G223">
            <v>0</v>
          </cell>
          <cell r="H223">
            <v>0</v>
          </cell>
          <cell r="I223">
            <v>6222.22</v>
          </cell>
        </row>
        <row r="224">
          <cell r="A224" t="str">
            <v>1.2.1.01.026</v>
          </cell>
          <cell r="B224" t="str">
            <v>A</v>
          </cell>
          <cell r="C224">
            <v>1</v>
          </cell>
          <cell r="D224">
            <v>2130</v>
          </cell>
          <cell r="E224" t="str">
            <v>Brazil Marítima</v>
          </cell>
          <cell r="F224">
            <v>416943.95</v>
          </cell>
          <cell r="G224">
            <v>0</v>
          </cell>
          <cell r="H224">
            <v>0</v>
          </cell>
          <cell r="I224">
            <v>416943.95</v>
          </cell>
        </row>
        <row r="225">
          <cell r="A225" t="str">
            <v>1.2.1.01.028</v>
          </cell>
          <cell r="B225" t="str">
            <v>A</v>
          </cell>
          <cell r="C225">
            <v>1</v>
          </cell>
          <cell r="D225">
            <v>2132</v>
          </cell>
          <cell r="E225" t="str">
            <v>M. do P. S. Mendes Consultoria</v>
          </cell>
          <cell r="F225">
            <v>15606</v>
          </cell>
          <cell r="G225">
            <v>0</v>
          </cell>
          <cell r="H225">
            <v>0</v>
          </cell>
          <cell r="I225">
            <v>15606</v>
          </cell>
        </row>
        <row r="226">
          <cell r="A226" t="str">
            <v>1.2.1.01.029</v>
          </cell>
          <cell r="B226" t="str">
            <v>A</v>
          </cell>
          <cell r="C226">
            <v>1</v>
          </cell>
          <cell r="D226">
            <v>2133</v>
          </cell>
          <cell r="E226" t="str">
            <v>Rafi Transporte e Logística Ltda</v>
          </cell>
          <cell r="F226">
            <v>4420.26</v>
          </cell>
          <cell r="G226">
            <v>0</v>
          </cell>
          <cell r="H226">
            <v>0</v>
          </cell>
          <cell r="I226">
            <v>4420.26</v>
          </cell>
        </row>
        <row r="227">
          <cell r="A227" t="str">
            <v>1.2.1.01.033</v>
          </cell>
          <cell r="B227" t="str">
            <v>A</v>
          </cell>
          <cell r="C227">
            <v>1</v>
          </cell>
          <cell r="D227">
            <v>2327</v>
          </cell>
          <cell r="E227" t="str">
            <v>Celebration Turismo e Eventos Lt</v>
          </cell>
          <cell r="F227">
            <v>7341.61</v>
          </cell>
          <cell r="G227">
            <v>0</v>
          </cell>
          <cell r="H227">
            <v>0</v>
          </cell>
          <cell r="I227">
            <v>7341.61</v>
          </cell>
        </row>
        <row r="228">
          <cell r="A228" t="str">
            <v>1.2.1.01.034</v>
          </cell>
          <cell r="B228" t="str">
            <v>A</v>
          </cell>
          <cell r="C228">
            <v>1</v>
          </cell>
          <cell r="D228">
            <v>2328</v>
          </cell>
          <cell r="E228" t="str">
            <v>Celiany Cristina Dutra dos Santo</v>
          </cell>
          <cell r="F228">
            <v>1807.7</v>
          </cell>
          <cell r="G228">
            <v>0</v>
          </cell>
          <cell r="H228">
            <v>0</v>
          </cell>
          <cell r="I228">
            <v>1807.7</v>
          </cell>
        </row>
        <row r="229">
          <cell r="A229" t="str">
            <v>1.2.1.01.035</v>
          </cell>
          <cell r="B229" t="str">
            <v>A</v>
          </cell>
          <cell r="C229">
            <v>1</v>
          </cell>
          <cell r="D229">
            <v>2329</v>
          </cell>
          <cell r="E229" t="str">
            <v>SIDEPAR - Siderúrgica do Pará S/</v>
          </cell>
          <cell r="F229">
            <v>471620.85</v>
          </cell>
          <cell r="G229">
            <v>0</v>
          </cell>
          <cell r="H229">
            <v>0</v>
          </cell>
          <cell r="I229">
            <v>471620.85</v>
          </cell>
        </row>
        <row r="230">
          <cell r="A230" t="str">
            <v>1.2.1.01.036</v>
          </cell>
          <cell r="B230" t="str">
            <v>A</v>
          </cell>
          <cell r="C230">
            <v>1</v>
          </cell>
          <cell r="D230">
            <v>2330</v>
          </cell>
          <cell r="E230" t="str">
            <v>Trapiche Turismo Ltda - ME</v>
          </cell>
          <cell r="F230">
            <v>5490</v>
          </cell>
          <cell r="G230">
            <v>0</v>
          </cell>
          <cell r="H230">
            <v>0</v>
          </cell>
          <cell r="I230">
            <v>5490</v>
          </cell>
        </row>
        <row r="231">
          <cell r="A231" t="str">
            <v>1.2.1.01.037</v>
          </cell>
          <cell r="B231" t="str">
            <v>A</v>
          </cell>
          <cell r="C231">
            <v>1</v>
          </cell>
          <cell r="D231">
            <v>2331</v>
          </cell>
          <cell r="E231" t="str">
            <v>Vade Consultoria Ltda - ME</v>
          </cell>
          <cell r="F231">
            <v>9821</v>
          </cell>
          <cell r="G231">
            <v>0</v>
          </cell>
          <cell r="H231">
            <v>0</v>
          </cell>
          <cell r="I231">
            <v>9821</v>
          </cell>
        </row>
        <row r="232">
          <cell r="A232" t="str">
            <v>1.2.1.01.038</v>
          </cell>
          <cell r="B232" t="str">
            <v>A</v>
          </cell>
          <cell r="C232">
            <v>1</v>
          </cell>
          <cell r="D232">
            <v>2606</v>
          </cell>
          <cell r="E232" t="str">
            <v>Ponto do Gráfico Comércio de Máq</v>
          </cell>
          <cell r="F232">
            <v>20079.09</v>
          </cell>
          <cell r="G232">
            <v>0</v>
          </cell>
          <cell r="H232">
            <v>0</v>
          </cell>
          <cell r="I232">
            <v>20079.09</v>
          </cell>
        </row>
        <row r="233">
          <cell r="A233" t="str">
            <v>1.2.1.01.041</v>
          </cell>
          <cell r="B233" t="str">
            <v>A</v>
          </cell>
          <cell r="C233">
            <v>1</v>
          </cell>
          <cell r="D233">
            <v>3968</v>
          </cell>
          <cell r="E233" t="str">
            <v>E S Pinheiro Carvalho - ME</v>
          </cell>
          <cell r="F233">
            <v>29504.36</v>
          </cell>
          <cell r="G233">
            <v>0</v>
          </cell>
          <cell r="H233">
            <v>0</v>
          </cell>
          <cell r="I233">
            <v>29504.36</v>
          </cell>
        </row>
        <row r="234">
          <cell r="A234" t="str">
            <v>1.2.1.02</v>
          </cell>
          <cell r="B234" t="str">
            <v>S</v>
          </cell>
          <cell r="C234">
            <v>1</v>
          </cell>
          <cell r="D234">
            <v>3779</v>
          </cell>
          <cell r="E234" t="str">
            <v>Provisão p/ Perdas nos Receb. -</v>
          </cell>
          <cell r="F234">
            <v>9917559.4199999999</v>
          </cell>
          <cell r="G234">
            <v>0</v>
          </cell>
          <cell r="H234">
            <v>0</v>
          </cell>
          <cell r="I234">
            <v>-9917559.4199999999</v>
          </cell>
        </row>
        <row r="235">
          <cell r="A235" t="str">
            <v>1.2.1.02.001</v>
          </cell>
          <cell r="B235" t="str">
            <v>A</v>
          </cell>
          <cell r="C235">
            <v>1</v>
          </cell>
          <cell r="D235">
            <v>296</v>
          </cell>
          <cell r="E235" t="str">
            <v>Provisão p/ Perdas nos Receb. -</v>
          </cell>
          <cell r="F235">
            <v>9917559.4199999999</v>
          </cell>
          <cell r="G235">
            <v>0</v>
          </cell>
          <cell r="H235">
            <v>0</v>
          </cell>
          <cell r="I235">
            <v>-9917559.4199999999</v>
          </cell>
        </row>
        <row r="236">
          <cell r="A236" t="str">
            <v>1.2.3</v>
          </cell>
          <cell r="B236" t="str">
            <v>S</v>
          </cell>
          <cell r="C236">
            <v>1</v>
          </cell>
          <cell r="D236">
            <v>298</v>
          </cell>
          <cell r="E236" t="str">
            <v>Imobilizado</v>
          </cell>
          <cell r="F236">
            <v>912344870.98000002</v>
          </cell>
          <cell r="G236">
            <v>49584.88</v>
          </cell>
          <cell r="H236">
            <v>1248725.82</v>
          </cell>
          <cell r="I236">
            <v>911145730.03999996</v>
          </cell>
        </row>
        <row r="237">
          <cell r="A237" t="str">
            <v>1.2.3.01</v>
          </cell>
          <cell r="B237" t="str">
            <v>S</v>
          </cell>
          <cell r="C237">
            <v>1</v>
          </cell>
          <cell r="D237">
            <v>299</v>
          </cell>
          <cell r="E237" t="str">
            <v>Bens Imóveis</v>
          </cell>
          <cell r="F237">
            <v>598831279.03999996</v>
          </cell>
          <cell r="G237">
            <v>0</v>
          </cell>
          <cell r="H237">
            <v>0</v>
          </cell>
          <cell r="I237">
            <v>598831279.03999996</v>
          </cell>
        </row>
        <row r="238">
          <cell r="A238" t="str">
            <v>1.2.3.01.001</v>
          </cell>
          <cell r="B238" t="str">
            <v>S</v>
          </cell>
          <cell r="C238">
            <v>1</v>
          </cell>
          <cell r="D238">
            <v>300</v>
          </cell>
          <cell r="E238" t="str">
            <v>Benfeitorias em Imóveis de Terce</v>
          </cell>
          <cell r="F238">
            <v>302639653.30000001</v>
          </cell>
          <cell r="G238">
            <v>0</v>
          </cell>
          <cell r="H238">
            <v>0</v>
          </cell>
          <cell r="I238">
            <v>302639653.30000001</v>
          </cell>
        </row>
        <row r="239">
          <cell r="A239" t="str">
            <v>1.2.3.01.001.0001</v>
          </cell>
          <cell r="B239" t="str">
            <v>A</v>
          </cell>
          <cell r="C239">
            <v>1</v>
          </cell>
          <cell r="D239">
            <v>301</v>
          </cell>
          <cell r="E239" t="str">
            <v>Edificações no Porto do Itaqui</v>
          </cell>
          <cell r="F239">
            <v>2960859.94</v>
          </cell>
          <cell r="G239">
            <v>0</v>
          </cell>
          <cell r="H239">
            <v>0</v>
          </cell>
          <cell r="I239">
            <v>2960859.94</v>
          </cell>
        </row>
        <row r="240">
          <cell r="A240" t="str">
            <v>1.2.3.01.001.0002</v>
          </cell>
          <cell r="B240" t="str">
            <v>A</v>
          </cell>
          <cell r="C240">
            <v>1</v>
          </cell>
          <cell r="D240">
            <v>302</v>
          </cell>
          <cell r="E240" t="str">
            <v>Paviment. da área do Porto do It</v>
          </cell>
          <cell r="F240">
            <v>4731961.9000000004</v>
          </cell>
          <cell r="G240">
            <v>0</v>
          </cell>
          <cell r="H240">
            <v>0</v>
          </cell>
          <cell r="I240">
            <v>4731961.9000000004</v>
          </cell>
        </row>
        <row r="241">
          <cell r="A241" t="str">
            <v>1.2.3.01.001.0003</v>
          </cell>
          <cell r="B241" t="str">
            <v>A</v>
          </cell>
          <cell r="C241">
            <v>1</v>
          </cell>
          <cell r="D241">
            <v>303</v>
          </cell>
          <cell r="E241" t="str">
            <v>Paviment. de Aces. Term. de F. B</v>
          </cell>
          <cell r="F241">
            <v>216735.99</v>
          </cell>
          <cell r="G241">
            <v>0</v>
          </cell>
          <cell r="H241">
            <v>0</v>
          </cell>
          <cell r="I241">
            <v>216735.99</v>
          </cell>
        </row>
        <row r="242">
          <cell r="A242" t="str">
            <v>1.2.3.01.001.0004</v>
          </cell>
          <cell r="B242" t="str">
            <v>A</v>
          </cell>
          <cell r="C242">
            <v>1</v>
          </cell>
          <cell r="D242">
            <v>304</v>
          </cell>
          <cell r="E242" t="str">
            <v>Sede</v>
          </cell>
          <cell r="F242">
            <v>3444919.91</v>
          </cell>
          <cell r="G242">
            <v>0</v>
          </cell>
          <cell r="H242">
            <v>0</v>
          </cell>
          <cell r="I242">
            <v>3444919.91</v>
          </cell>
        </row>
        <row r="243">
          <cell r="A243" t="str">
            <v>1.2.3.01.001.0005</v>
          </cell>
          <cell r="B243" t="str">
            <v>A</v>
          </cell>
          <cell r="C243">
            <v>1</v>
          </cell>
          <cell r="D243">
            <v>305</v>
          </cell>
          <cell r="E243" t="str">
            <v>Edificações e Instal. na Ponta d</v>
          </cell>
          <cell r="F243">
            <v>266453.75</v>
          </cell>
          <cell r="G243">
            <v>0</v>
          </cell>
          <cell r="H243">
            <v>0</v>
          </cell>
          <cell r="I243">
            <v>266453.75</v>
          </cell>
        </row>
        <row r="244">
          <cell r="A244" t="str">
            <v>1.2.3.01.001.0006</v>
          </cell>
          <cell r="B244" t="str">
            <v>A</v>
          </cell>
          <cell r="C244">
            <v>1</v>
          </cell>
          <cell r="D244">
            <v>306</v>
          </cell>
          <cell r="E244" t="str">
            <v>Edificações e Instalações no Cuj</v>
          </cell>
          <cell r="F244">
            <v>843156.51</v>
          </cell>
          <cell r="G244">
            <v>0</v>
          </cell>
          <cell r="H244">
            <v>0</v>
          </cell>
          <cell r="I244">
            <v>843156.51</v>
          </cell>
        </row>
        <row r="245">
          <cell r="A245" t="str">
            <v>1.2.3.01.001.0007</v>
          </cell>
          <cell r="B245" t="str">
            <v>A</v>
          </cell>
          <cell r="C245">
            <v>1</v>
          </cell>
          <cell r="D245">
            <v>307</v>
          </cell>
          <cell r="E245" t="str">
            <v>Nova Portaria</v>
          </cell>
          <cell r="F245">
            <v>2272787.4700000002</v>
          </cell>
          <cell r="G245">
            <v>0</v>
          </cell>
          <cell r="H245">
            <v>0</v>
          </cell>
          <cell r="I245">
            <v>2272787.4700000002</v>
          </cell>
        </row>
        <row r="246">
          <cell r="A246" t="str">
            <v>1.2.3.01.001.0008</v>
          </cell>
          <cell r="B246" t="str">
            <v>A</v>
          </cell>
          <cell r="C246">
            <v>1</v>
          </cell>
          <cell r="D246">
            <v>308</v>
          </cell>
          <cell r="E246" t="str">
            <v>Terminal Turístico</v>
          </cell>
          <cell r="F246">
            <v>790577.82</v>
          </cell>
          <cell r="G246">
            <v>0</v>
          </cell>
          <cell r="H246">
            <v>0</v>
          </cell>
          <cell r="I246">
            <v>790577.82</v>
          </cell>
        </row>
        <row r="247">
          <cell r="A247" t="str">
            <v>1.2.3.01.001.0009</v>
          </cell>
          <cell r="B247" t="str">
            <v>A</v>
          </cell>
          <cell r="C247">
            <v>1</v>
          </cell>
          <cell r="D247">
            <v>309</v>
          </cell>
          <cell r="E247" t="str">
            <v>Pátio de Acesso ao Posto da GERE</v>
          </cell>
          <cell r="F247">
            <v>356874.69</v>
          </cell>
          <cell r="G247">
            <v>0</v>
          </cell>
          <cell r="H247">
            <v>0</v>
          </cell>
          <cell r="I247">
            <v>356874.69</v>
          </cell>
        </row>
        <row r="248">
          <cell r="A248" t="str">
            <v>1.2.3.01.001.0010</v>
          </cell>
          <cell r="B248" t="str">
            <v>A</v>
          </cell>
          <cell r="C248">
            <v>1</v>
          </cell>
          <cell r="D248">
            <v>310</v>
          </cell>
          <cell r="E248" t="str">
            <v>Estacionamento da Sede</v>
          </cell>
          <cell r="F248">
            <v>164961.95000000001</v>
          </cell>
          <cell r="G248">
            <v>0</v>
          </cell>
          <cell r="H248">
            <v>0</v>
          </cell>
          <cell r="I248">
            <v>164961.95000000001</v>
          </cell>
        </row>
        <row r="249">
          <cell r="A249" t="str">
            <v>1.2.3.01.001.0011</v>
          </cell>
          <cell r="B249" t="str">
            <v>A</v>
          </cell>
          <cell r="C249">
            <v>1</v>
          </cell>
          <cell r="D249">
            <v>311</v>
          </cell>
          <cell r="E249" t="str">
            <v>Estação de Trat. de Água e Esgot</v>
          </cell>
          <cell r="F249">
            <v>184736.42</v>
          </cell>
          <cell r="G249">
            <v>0</v>
          </cell>
          <cell r="H249">
            <v>0</v>
          </cell>
          <cell r="I249">
            <v>184736.42</v>
          </cell>
        </row>
        <row r="250">
          <cell r="A250" t="str">
            <v>1.2.3.01.001.0012</v>
          </cell>
          <cell r="B250" t="str">
            <v>A</v>
          </cell>
          <cell r="C250">
            <v>1</v>
          </cell>
          <cell r="D250">
            <v>312</v>
          </cell>
          <cell r="E250" t="str">
            <v>Substação Elétrica da Sede</v>
          </cell>
          <cell r="F250">
            <v>44852.480000000003</v>
          </cell>
          <cell r="G250">
            <v>0</v>
          </cell>
          <cell r="H250">
            <v>0</v>
          </cell>
          <cell r="I250">
            <v>44852.480000000003</v>
          </cell>
        </row>
        <row r="251">
          <cell r="A251" t="str">
            <v>1.2.3.01.001.0013</v>
          </cell>
          <cell r="B251" t="str">
            <v>A</v>
          </cell>
          <cell r="C251">
            <v>1</v>
          </cell>
          <cell r="D251">
            <v>313</v>
          </cell>
          <cell r="E251" t="str">
            <v>Ampliação do Pátio 03 de Estoc.</v>
          </cell>
          <cell r="F251">
            <v>760775.74</v>
          </cell>
          <cell r="G251">
            <v>0</v>
          </cell>
          <cell r="H251">
            <v>0</v>
          </cell>
          <cell r="I251">
            <v>760775.74</v>
          </cell>
        </row>
        <row r="252">
          <cell r="A252" t="str">
            <v>1.2.3.01.001.0014</v>
          </cell>
          <cell r="B252" t="str">
            <v>A</v>
          </cell>
          <cell r="C252">
            <v>1</v>
          </cell>
          <cell r="D252">
            <v>314</v>
          </cell>
          <cell r="E252" t="str">
            <v>Pavimentação do Pátio 04</v>
          </cell>
          <cell r="F252">
            <v>312118.07</v>
          </cell>
          <cell r="G252">
            <v>0</v>
          </cell>
          <cell r="H252">
            <v>0</v>
          </cell>
          <cell r="I252">
            <v>312118.07</v>
          </cell>
        </row>
        <row r="253">
          <cell r="A253" t="str">
            <v>1.2.3.01.001.0015</v>
          </cell>
          <cell r="B253" t="str">
            <v>A</v>
          </cell>
          <cell r="C253">
            <v>1</v>
          </cell>
          <cell r="D253">
            <v>315</v>
          </cell>
          <cell r="E253" t="str">
            <v>Ampliação do pátio 01 de Estoc.</v>
          </cell>
          <cell r="F253">
            <v>143769.34</v>
          </cell>
          <cell r="G253">
            <v>0</v>
          </cell>
          <cell r="H253">
            <v>0</v>
          </cell>
          <cell r="I253">
            <v>143769.34</v>
          </cell>
        </row>
        <row r="254">
          <cell r="A254" t="str">
            <v>1.2.3.01.001.0016</v>
          </cell>
          <cell r="B254" t="str">
            <v>A</v>
          </cell>
          <cell r="C254">
            <v>1</v>
          </cell>
          <cell r="D254">
            <v>316</v>
          </cell>
          <cell r="E254" t="str">
            <v>Posto da Polícia Federal e Anvis</v>
          </cell>
          <cell r="F254">
            <v>148508.54</v>
          </cell>
          <cell r="G254">
            <v>0</v>
          </cell>
          <cell r="H254">
            <v>0</v>
          </cell>
          <cell r="I254">
            <v>148508.54</v>
          </cell>
        </row>
        <row r="255">
          <cell r="A255" t="str">
            <v>1.2.3.01.001.0017</v>
          </cell>
          <cell r="B255" t="str">
            <v>A</v>
          </cell>
          <cell r="C255">
            <v>1</v>
          </cell>
          <cell r="D255">
            <v>317</v>
          </cell>
          <cell r="E255" t="str">
            <v>Pátio de concreto armado área do</v>
          </cell>
          <cell r="F255">
            <v>207683.5</v>
          </cell>
          <cell r="G255">
            <v>0</v>
          </cell>
          <cell r="H255">
            <v>0</v>
          </cell>
          <cell r="I255">
            <v>207683.5</v>
          </cell>
        </row>
        <row r="256">
          <cell r="A256" t="str">
            <v>1.2.3.01.001.0018</v>
          </cell>
          <cell r="B256" t="str">
            <v>A</v>
          </cell>
          <cell r="C256">
            <v>1</v>
          </cell>
          <cell r="D256">
            <v>318</v>
          </cell>
          <cell r="E256" t="str">
            <v>Posto do Ipemar</v>
          </cell>
          <cell r="F256">
            <v>446340.18</v>
          </cell>
          <cell r="G256">
            <v>0</v>
          </cell>
          <cell r="H256">
            <v>0</v>
          </cell>
          <cell r="I256">
            <v>446340.18</v>
          </cell>
        </row>
        <row r="257">
          <cell r="A257" t="str">
            <v>1.2.3.01.001.0019</v>
          </cell>
          <cell r="B257" t="str">
            <v>A</v>
          </cell>
          <cell r="C257">
            <v>1</v>
          </cell>
          <cell r="D257">
            <v>319</v>
          </cell>
          <cell r="E257" t="str">
            <v>Posto VIGIAGRO - Contrapartida</v>
          </cell>
          <cell r="F257">
            <v>49225.3</v>
          </cell>
          <cell r="G257">
            <v>0</v>
          </cell>
          <cell r="H257">
            <v>0</v>
          </cell>
          <cell r="I257">
            <v>49225.3</v>
          </cell>
        </row>
        <row r="258">
          <cell r="A258" t="str">
            <v>1.2.3.01.001.0020</v>
          </cell>
          <cell r="B258" t="str">
            <v>A</v>
          </cell>
          <cell r="C258">
            <v>1</v>
          </cell>
          <cell r="D258">
            <v>320</v>
          </cell>
          <cell r="E258" t="str">
            <v>Posto Corpo de Bombeiros</v>
          </cell>
          <cell r="F258">
            <v>29740</v>
          </cell>
          <cell r="G258">
            <v>0</v>
          </cell>
          <cell r="H258">
            <v>0</v>
          </cell>
          <cell r="I258">
            <v>29740</v>
          </cell>
        </row>
        <row r="259">
          <cell r="A259" t="str">
            <v>1.2.3.01.001.0021</v>
          </cell>
          <cell r="B259" t="str">
            <v>A</v>
          </cell>
          <cell r="C259">
            <v>1</v>
          </cell>
          <cell r="D259">
            <v>321</v>
          </cell>
          <cell r="E259" t="str">
            <v>Oficina EMAP</v>
          </cell>
          <cell r="F259">
            <v>431184.95</v>
          </cell>
          <cell r="G259">
            <v>0</v>
          </cell>
          <cell r="H259">
            <v>0</v>
          </cell>
          <cell r="I259">
            <v>431184.95</v>
          </cell>
        </row>
        <row r="260">
          <cell r="A260" t="str">
            <v>1.2.3.01.001.0022</v>
          </cell>
          <cell r="B260" t="str">
            <v>A</v>
          </cell>
          <cell r="C260">
            <v>1</v>
          </cell>
          <cell r="D260">
            <v>322</v>
          </cell>
          <cell r="E260" t="str">
            <v>Conteiner Posto Polícia Federal</v>
          </cell>
          <cell r="F260">
            <v>139860</v>
          </cell>
          <cell r="G260">
            <v>0</v>
          </cell>
          <cell r="H260">
            <v>0</v>
          </cell>
          <cell r="I260">
            <v>139860</v>
          </cell>
        </row>
        <row r="261">
          <cell r="A261" t="str">
            <v>1.2.3.01.001.0023</v>
          </cell>
          <cell r="B261" t="str">
            <v>A</v>
          </cell>
          <cell r="C261">
            <v>1</v>
          </cell>
          <cell r="D261">
            <v>323</v>
          </cell>
          <cell r="E261" t="str">
            <v>Passarela Terminal Cujupe</v>
          </cell>
          <cell r="F261">
            <v>101292</v>
          </cell>
          <cell r="G261">
            <v>0</v>
          </cell>
          <cell r="H261">
            <v>0</v>
          </cell>
          <cell r="I261">
            <v>101292</v>
          </cell>
        </row>
        <row r="262">
          <cell r="A262" t="str">
            <v>1.2.3.01.001.0024</v>
          </cell>
          <cell r="B262" t="str">
            <v>A</v>
          </cell>
          <cell r="C262">
            <v>1</v>
          </cell>
          <cell r="D262">
            <v>324</v>
          </cell>
          <cell r="E262" t="str">
            <v>Pavimentação da Área A. 01 da EM</v>
          </cell>
          <cell r="F262">
            <v>137600</v>
          </cell>
          <cell r="G262">
            <v>0</v>
          </cell>
          <cell r="H262">
            <v>0</v>
          </cell>
          <cell r="I262">
            <v>137600</v>
          </cell>
        </row>
        <row r="263">
          <cell r="A263" t="str">
            <v>1.2.3.01.001.0025</v>
          </cell>
          <cell r="B263" t="str">
            <v>A</v>
          </cell>
          <cell r="C263">
            <v>1</v>
          </cell>
          <cell r="D263">
            <v>325</v>
          </cell>
          <cell r="E263" t="str">
            <v>Subestação C. Bombeiros Estac de</v>
          </cell>
          <cell r="F263">
            <v>78926.05</v>
          </cell>
          <cell r="G263">
            <v>0</v>
          </cell>
          <cell r="H263">
            <v>0</v>
          </cell>
          <cell r="I263">
            <v>78926.05</v>
          </cell>
        </row>
        <row r="264">
          <cell r="A264" t="str">
            <v>1.2.3.01.001.0026</v>
          </cell>
          <cell r="B264" t="str">
            <v>A</v>
          </cell>
          <cell r="C264">
            <v>1</v>
          </cell>
          <cell r="D264">
            <v>326</v>
          </cell>
          <cell r="E264" t="str">
            <v>Estacionamento de Lanchas</v>
          </cell>
          <cell r="F264">
            <v>136387.59</v>
          </cell>
          <cell r="G264">
            <v>0</v>
          </cell>
          <cell r="H264">
            <v>0</v>
          </cell>
          <cell r="I264">
            <v>136387.59</v>
          </cell>
        </row>
        <row r="265">
          <cell r="A265" t="str">
            <v>1.2.3.01.001.0027</v>
          </cell>
          <cell r="B265" t="str">
            <v>A</v>
          </cell>
          <cell r="C265">
            <v>1</v>
          </cell>
          <cell r="D265">
            <v>327</v>
          </cell>
          <cell r="E265" t="str">
            <v>Pavimentação Acesso aos Berços</v>
          </cell>
          <cell r="F265">
            <v>145054.93</v>
          </cell>
          <cell r="G265">
            <v>0</v>
          </cell>
          <cell r="H265">
            <v>0</v>
          </cell>
          <cell r="I265">
            <v>145054.93</v>
          </cell>
        </row>
        <row r="266">
          <cell r="A266" t="str">
            <v>1.2.3.01.001.0028</v>
          </cell>
          <cell r="B266" t="str">
            <v>A</v>
          </cell>
          <cell r="C266">
            <v>1</v>
          </cell>
          <cell r="D266">
            <v>328</v>
          </cell>
          <cell r="E266" t="str">
            <v>Conteiner Praticagem</v>
          </cell>
          <cell r="F266">
            <v>138325</v>
          </cell>
          <cell r="G266">
            <v>0</v>
          </cell>
          <cell r="H266">
            <v>0</v>
          </cell>
          <cell r="I266">
            <v>138325</v>
          </cell>
        </row>
        <row r="267">
          <cell r="A267" t="str">
            <v>1.2.3.01.001.0029</v>
          </cell>
          <cell r="B267" t="str">
            <v>A</v>
          </cell>
          <cell r="C267">
            <v>1</v>
          </cell>
          <cell r="D267">
            <v>329</v>
          </cell>
          <cell r="E267" t="str">
            <v>Posto Fiscalização Estado Ponta</v>
          </cell>
          <cell r="F267">
            <v>109929.43</v>
          </cell>
          <cell r="G267">
            <v>0</v>
          </cell>
          <cell r="H267">
            <v>0</v>
          </cell>
          <cell r="I267">
            <v>109929.43</v>
          </cell>
        </row>
        <row r="268">
          <cell r="A268" t="str">
            <v>1.2.3.01.001.0030</v>
          </cell>
          <cell r="B268" t="str">
            <v>A</v>
          </cell>
          <cell r="C268">
            <v>1</v>
          </cell>
          <cell r="D268">
            <v>330</v>
          </cell>
          <cell r="E268" t="str">
            <v>Abrigos Ponto de Ônibus - Área P</v>
          </cell>
          <cell r="F268">
            <v>164102.10999999999</v>
          </cell>
          <cell r="G268">
            <v>0</v>
          </cell>
          <cell r="H268">
            <v>0</v>
          </cell>
          <cell r="I268">
            <v>164102.10999999999</v>
          </cell>
        </row>
        <row r="269">
          <cell r="A269" t="str">
            <v>1.2.3.01.001.0031</v>
          </cell>
          <cell r="B269" t="str">
            <v>A</v>
          </cell>
          <cell r="C269">
            <v>1</v>
          </cell>
          <cell r="D269">
            <v>331</v>
          </cell>
          <cell r="E269" t="str">
            <v>Acesso ao Terminal da Petrobras</v>
          </cell>
          <cell r="F269">
            <v>280780.3</v>
          </cell>
          <cell r="G269">
            <v>0</v>
          </cell>
          <cell r="H269">
            <v>0</v>
          </cell>
          <cell r="I269">
            <v>280780.3</v>
          </cell>
        </row>
        <row r="270">
          <cell r="A270" t="str">
            <v>1.2.3.01.001.0032</v>
          </cell>
          <cell r="B270" t="str">
            <v>A</v>
          </cell>
          <cell r="C270">
            <v>1</v>
          </cell>
          <cell r="D270">
            <v>332</v>
          </cell>
          <cell r="E270" t="str">
            <v>Instalações Elétricas no Porto</v>
          </cell>
          <cell r="F270">
            <v>142300</v>
          </cell>
          <cell r="G270">
            <v>0</v>
          </cell>
          <cell r="H270">
            <v>0</v>
          </cell>
          <cell r="I270">
            <v>142300</v>
          </cell>
        </row>
        <row r="271">
          <cell r="A271" t="str">
            <v>1.2.3.01.001.0033</v>
          </cell>
          <cell r="B271" t="str">
            <v>A</v>
          </cell>
          <cell r="C271">
            <v>1</v>
          </cell>
          <cell r="D271">
            <v>333</v>
          </cell>
          <cell r="E271" t="str">
            <v>Depósito de Materiais Ponta da E</v>
          </cell>
          <cell r="F271">
            <v>128000</v>
          </cell>
          <cell r="G271">
            <v>0</v>
          </cell>
          <cell r="H271">
            <v>0</v>
          </cell>
          <cell r="I271">
            <v>128000</v>
          </cell>
        </row>
        <row r="272">
          <cell r="A272" t="str">
            <v>1.2.3.01.001.0034</v>
          </cell>
          <cell r="B272" t="str">
            <v>A</v>
          </cell>
          <cell r="C272">
            <v>1</v>
          </cell>
          <cell r="D272">
            <v>334</v>
          </cell>
          <cell r="E272" t="str">
            <v>Torres de Refletores da Área Alf</v>
          </cell>
          <cell r="F272">
            <v>307970.46999999997</v>
          </cell>
          <cell r="G272">
            <v>0</v>
          </cell>
          <cell r="H272">
            <v>0</v>
          </cell>
          <cell r="I272">
            <v>307970.46999999997</v>
          </cell>
        </row>
        <row r="273">
          <cell r="A273" t="str">
            <v>1.2.3.01.001.0035</v>
          </cell>
          <cell r="B273" t="str">
            <v>A</v>
          </cell>
          <cell r="C273">
            <v>1</v>
          </cell>
          <cell r="D273">
            <v>335</v>
          </cell>
          <cell r="E273" t="str">
            <v>Cozinha Industrial da Emap</v>
          </cell>
          <cell r="F273">
            <v>132649.45000000001</v>
          </cell>
          <cell r="G273">
            <v>0</v>
          </cell>
          <cell r="H273">
            <v>0</v>
          </cell>
          <cell r="I273">
            <v>132649.45000000001</v>
          </cell>
        </row>
        <row r="274">
          <cell r="A274" t="str">
            <v>1.2.3.01.001.0036</v>
          </cell>
          <cell r="B274" t="str">
            <v>A</v>
          </cell>
          <cell r="C274">
            <v>1</v>
          </cell>
          <cell r="D274">
            <v>336</v>
          </cell>
          <cell r="E274" t="str">
            <v>Salão de Recepção da Emap</v>
          </cell>
          <cell r="F274">
            <v>151373.47</v>
          </cell>
          <cell r="G274">
            <v>0</v>
          </cell>
          <cell r="H274">
            <v>0</v>
          </cell>
          <cell r="I274">
            <v>151373.47</v>
          </cell>
        </row>
        <row r="275">
          <cell r="A275" t="str">
            <v>1.2.3.01.001.0037</v>
          </cell>
          <cell r="B275" t="str">
            <v>A</v>
          </cell>
          <cell r="C275">
            <v>1</v>
          </cell>
          <cell r="D275">
            <v>337</v>
          </cell>
          <cell r="E275" t="str">
            <v>Área Vivência Posto Sefaz</v>
          </cell>
          <cell r="F275">
            <v>139383.35999999999</v>
          </cell>
          <cell r="G275">
            <v>0</v>
          </cell>
          <cell r="H275">
            <v>0</v>
          </cell>
          <cell r="I275">
            <v>139383.35999999999</v>
          </cell>
        </row>
        <row r="276">
          <cell r="A276" t="str">
            <v>1.2.3.01.001.0038</v>
          </cell>
          <cell r="B276" t="str">
            <v>A</v>
          </cell>
          <cell r="C276">
            <v>1</v>
          </cell>
          <cell r="D276">
            <v>338</v>
          </cell>
          <cell r="E276" t="str">
            <v>Pavimentação Externa do Porto</v>
          </cell>
          <cell r="F276">
            <v>134919.72</v>
          </cell>
          <cell r="G276">
            <v>0</v>
          </cell>
          <cell r="H276">
            <v>0</v>
          </cell>
          <cell r="I276">
            <v>134919.72</v>
          </cell>
        </row>
        <row r="277">
          <cell r="A277" t="str">
            <v>1.2.3.01.001.0040</v>
          </cell>
          <cell r="B277" t="str">
            <v>A</v>
          </cell>
          <cell r="C277">
            <v>1</v>
          </cell>
          <cell r="D277">
            <v>339</v>
          </cell>
          <cell r="E277" t="str">
            <v>Sistema de Combate a Incêndio do</v>
          </cell>
          <cell r="F277">
            <v>270785.17</v>
          </cell>
          <cell r="G277">
            <v>0</v>
          </cell>
          <cell r="H277">
            <v>0</v>
          </cell>
          <cell r="I277">
            <v>270785.17</v>
          </cell>
        </row>
        <row r="278">
          <cell r="A278" t="str">
            <v>1.2.3.01.001.0041</v>
          </cell>
          <cell r="B278" t="str">
            <v>A</v>
          </cell>
          <cell r="C278">
            <v>1</v>
          </cell>
          <cell r="D278">
            <v>340</v>
          </cell>
          <cell r="E278" t="str">
            <v>Instalação p/ Transp. Deriv. de</v>
          </cell>
          <cell r="F278">
            <v>132722</v>
          </cell>
          <cell r="G278">
            <v>0</v>
          </cell>
          <cell r="H278">
            <v>0</v>
          </cell>
          <cell r="I278">
            <v>132722</v>
          </cell>
        </row>
        <row r="279">
          <cell r="A279" t="str">
            <v>1.2.3.01.001.0042</v>
          </cell>
          <cell r="B279" t="str">
            <v>A</v>
          </cell>
          <cell r="C279">
            <v>1</v>
          </cell>
          <cell r="D279">
            <v>341</v>
          </cell>
          <cell r="E279" t="str">
            <v>Praça do Portuário</v>
          </cell>
          <cell r="F279">
            <v>141997.69</v>
          </cell>
          <cell r="G279">
            <v>0</v>
          </cell>
          <cell r="H279">
            <v>0</v>
          </cell>
          <cell r="I279">
            <v>141997.69</v>
          </cell>
        </row>
        <row r="280">
          <cell r="A280" t="str">
            <v>1.2.3.01.001.0043</v>
          </cell>
          <cell r="B280" t="str">
            <v>A</v>
          </cell>
          <cell r="C280">
            <v>1</v>
          </cell>
          <cell r="D280">
            <v>342</v>
          </cell>
          <cell r="E280" t="str">
            <v>Estacionamento para Ônibus</v>
          </cell>
          <cell r="F280">
            <v>43661.38</v>
          </cell>
          <cell r="G280">
            <v>0</v>
          </cell>
          <cell r="H280">
            <v>0</v>
          </cell>
          <cell r="I280">
            <v>43661.38</v>
          </cell>
        </row>
        <row r="281">
          <cell r="A281" t="str">
            <v>1.2.3.01.001.0044</v>
          </cell>
          <cell r="B281" t="str">
            <v>A</v>
          </cell>
          <cell r="C281">
            <v>1</v>
          </cell>
          <cell r="D281">
            <v>343</v>
          </cell>
          <cell r="E281" t="str">
            <v>Passarela Terminal Ponta da Espe</v>
          </cell>
          <cell r="F281">
            <v>134998.29999999999</v>
          </cell>
          <cell r="G281">
            <v>0</v>
          </cell>
          <cell r="H281">
            <v>0</v>
          </cell>
          <cell r="I281">
            <v>134998.29999999999</v>
          </cell>
        </row>
        <row r="282">
          <cell r="A282" t="str">
            <v>1.2.3.01.001.0045</v>
          </cell>
          <cell r="B282" t="str">
            <v>A</v>
          </cell>
          <cell r="C282">
            <v>1</v>
          </cell>
          <cell r="D282">
            <v>344</v>
          </cell>
          <cell r="E282" t="str">
            <v>Sistema de Esgoto Sanitário área</v>
          </cell>
          <cell r="F282">
            <v>84845.98</v>
          </cell>
          <cell r="G282">
            <v>0</v>
          </cell>
          <cell r="H282">
            <v>0</v>
          </cell>
          <cell r="I282">
            <v>84845.98</v>
          </cell>
        </row>
        <row r="283">
          <cell r="A283" t="str">
            <v>1.2.3.01.001.0046</v>
          </cell>
          <cell r="B283" t="str">
            <v>A</v>
          </cell>
          <cell r="C283">
            <v>1</v>
          </cell>
          <cell r="D283">
            <v>345</v>
          </cell>
          <cell r="E283" t="str">
            <v>Urbanização Centro de Negócios</v>
          </cell>
          <cell r="F283">
            <v>143209.35</v>
          </cell>
          <cell r="G283">
            <v>0</v>
          </cell>
          <cell r="H283">
            <v>0</v>
          </cell>
          <cell r="I283">
            <v>143209.35</v>
          </cell>
        </row>
        <row r="284">
          <cell r="A284" t="str">
            <v>1.2.3.01.001.0047</v>
          </cell>
          <cell r="B284" t="str">
            <v>A</v>
          </cell>
          <cell r="C284">
            <v>1</v>
          </cell>
          <cell r="D284">
            <v>346</v>
          </cell>
          <cell r="E284" t="str">
            <v>Sist. de Abastec. d'agua Ponta d</v>
          </cell>
          <cell r="F284">
            <v>138437.65</v>
          </cell>
          <cell r="G284">
            <v>0</v>
          </cell>
          <cell r="H284">
            <v>0</v>
          </cell>
          <cell r="I284">
            <v>138437.65</v>
          </cell>
        </row>
        <row r="285">
          <cell r="A285" t="str">
            <v>1.2.3.01.001.0048</v>
          </cell>
          <cell r="B285" t="str">
            <v>A</v>
          </cell>
          <cell r="C285">
            <v>1</v>
          </cell>
          <cell r="D285">
            <v>347</v>
          </cell>
          <cell r="E285" t="str">
            <v>Instalações Rede de Dados Vigiag</v>
          </cell>
          <cell r="F285">
            <v>133495.20000000001</v>
          </cell>
          <cell r="G285">
            <v>0</v>
          </cell>
          <cell r="H285">
            <v>0</v>
          </cell>
          <cell r="I285">
            <v>133495.20000000001</v>
          </cell>
        </row>
        <row r="286">
          <cell r="A286" t="str">
            <v>1.2.3.01.001.0049</v>
          </cell>
          <cell r="B286" t="str">
            <v>A</v>
          </cell>
          <cell r="C286">
            <v>1</v>
          </cell>
          <cell r="D286">
            <v>348</v>
          </cell>
          <cell r="E286" t="str">
            <v>Muros de Contenção Ponta da Espe</v>
          </cell>
          <cell r="F286">
            <v>67979.61</v>
          </cell>
          <cell r="G286">
            <v>0</v>
          </cell>
          <cell r="H286">
            <v>0</v>
          </cell>
          <cell r="I286">
            <v>67979.61</v>
          </cell>
        </row>
        <row r="287">
          <cell r="A287" t="str">
            <v>1.2.3.01.001.0050</v>
          </cell>
          <cell r="B287" t="str">
            <v>A</v>
          </cell>
          <cell r="C287">
            <v>1</v>
          </cell>
          <cell r="D287">
            <v>349</v>
          </cell>
          <cell r="E287" t="str">
            <v>Muro Guarda de Sucatas</v>
          </cell>
          <cell r="F287">
            <v>134563.98000000001</v>
          </cell>
          <cell r="G287">
            <v>0</v>
          </cell>
          <cell r="H287">
            <v>0</v>
          </cell>
          <cell r="I287">
            <v>134563.98000000001</v>
          </cell>
        </row>
        <row r="288">
          <cell r="A288" t="str">
            <v>1.2.3.01.001.0051</v>
          </cell>
          <cell r="B288" t="str">
            <v>A</v>
          </cell>
          <cell r="C288">
            <v>1</v>
          </cell>
          <cell r="D288">
            <v>350</v>
          </cell>
          <cell r="E288" t="str">
            <v>Estacionamento de Carretas</v>
          </cell>
          <cell r="F288">
            <v>3292602.66</v>
          </cell>
          <cell r="G288">
            <v>0</v>
          </cell>
          <cell r="H288">
            <v>0</v>
          </cell>
          <cell r="I288">
            <v>3292602.66</v>
          </cell>
        </row>
        <row r="289">
          <cell r="A289" t="str">
            <v>1.2.3.01.001.0052</v>
          </cell>
          <cell r="B289" t="str">
            <v>A</v>
          </cell>
          <cell r="C289">
            <v>1</v>
          </cell>
          <cell r="D289">
            <v>351</v>
          </cell>
          <cell r="E289" t="str">
            <v>Prédio OGMO</v>
          </cell>
          <cell r="F289">
            <v>491664.97</v>
          </cell>
          <cell r="G289">
            <v>0</v>
          </cell>
          <cell r="H289">
            <v>0</v>
          </cell>
          <cell r="I289">
            <v>491664.97</v>
          </cell>
        </row>
        <row r="290">
          <cell r="A290" t="str">
            <v>1.2.3.01.001.0053</v>
          </cell>
          <cell r="B290" t="str">
            <v>A</v>
          </cell>
          <cell r="C290">
            <v>1</v>
          </cell>
          <cell r="D290">
            <v>352</v>
          </cell>
          <cell r="E290" t="str">
            <v>Prédio Centro de Negócios - Cont</v>
          </cell>
          <cell r="F290">
            <v>609334.03</v>
          </cell>
          <cell r="G290">
            <v>0</v>
          </cell>
          <cell r="H290">
            <v>0</v>
          </cell>
          <cell r="I290">
            <v>609334.03</v>
          </cell>
        </row>
        <row r="291">
          <cell r="A291" t="str">
            <v>1.2.3.01.001.0054</v>
          </cell>
          <cell r="B291" t="str">
            <v>A</v>
          </cell>
          <cell r="C291">
            <v>1</v>
          </cell>
          <cell r="D291">
            <v>353</v>
          </cell>
          <cell r="E291" t="str">
            <v>Prédio de Operações</v>
          </cell>
          <cell r="F291">
            <v>967638.44</v>
          </cell>
          <cell r="G291">
            <v>0</v>
          </cell>
          <cell r="H291">
            <v>0</v>
          </cell>
          <cell r="I291">
            <v>967638.44</v>
          </cell>
        </row>
        <row r="292">
          <cell r="A292" t="str">
            <v>1.2.3.01.001.0055</v>
          </cell>
          <cell r="B292" t="str">
            <v>A</v>
          </cell>
          <cell r="C292">
            <v>1</v>
          </cell>
          <cell r="D292">
            <v>354</v>
          </cell>
          <cell r="E292" t="str">
            <v>Recuperação da Plat. da Ext. Cai</v>
          </cell>
          <cell r="F292">
            <v>106700</v>
          </cell>
          <cell r="G292">
            <v>0</v>
          </cell>
          <cell r="H292">
            <v>0</v>
          </cell>
          <cell r="I292">
            <v>106700</v>
          </cell>
        </row>
        <row r="293">
          <cell r="A293" t="str">
            <v>1.2.3.01.001.0056</v>
          </cell>
          <cell r="B293" t="str">
            <v>A</v>
          </cell>
          <cell r="C293">
            <v>1</v>
          </cell>
          <cell r="D293">
            <v>355</v>
          </cell>
          <cell r="E293" t="str">
            <v>Terminal de Passageiros Ponta da</v>
          </cell>
          <cell r="F293">
            <v>266894.42</v>
          </cell>
          <cell r="G293">
            <v>0</v>
          </cell>
          <cell r="H293">
            <v>0</v>
          </cell>
          <cell r="I293">
            <v>266894.42</v>
          </cell>
        </row>
        <row r="294">
          <cell r="A294" t="str">
            <v>1.2.3.01.001.0057</v>
          </cell>
          <cell r="B294" t="str">
            <v>A</v>
          </cell>
          <cell r="C294">
            <v>1</v>
          </cell>
          <cell r="D294">
            <v>356</v>
          </cell>
          <cell r="E294" t="str">
            <v>Novo Terminal Ferry-Boat Ponta d</v>
          </cell>
          <cell r="F294">
            <v>151649.4</v>
          </cell>
          <cell r="G294">
            <v>0</v>
          </cell>
          <cell r="H294">
            <v>0</v>
          </cell>
          <cell r="I294">
            <v>151649.4</v>
          </cell>
        </row>
        <row r="295">
          <cell r="A295" t="str">
            <v>1.2.3.01.001.0058</v>
          </cell>
          <cell r="B295" t="str">
            <v>A</v>
          </cell>
          <cell r="C295">
            <v>1</v>
          </cell>
          <cell r="D295">
            <v>357</v>
          </cell>
          <cell r="E295" t="str">
            <v>Muro da Área Alfandegada</v>
          </cell>
          <cell r="F295">
            <v>46527.28</v>
          </cell>
          <cell r="G295">
            <v>0</v>
          </cell>
          <cell r="H295">
            <v>0</v>
          </cell>
          <cell r="I295">
            <v>46527.28</v>
          </cell>
        </row>
        <row r="296">
          <cell r="A296" t="str">
            <v>1.2.3.01.001.0059</v>
          </cell>
          <cell r="B296" t="str">
            <v>A</v>
          </cell>
          <cell r="C296">
            <v>1</v>
          </cell>
          <cell r="D296">
            <v>358</v>
          </cell>
          <cell r="E296" t="str">
            <v>Galpão do Mercado do Cujupe</v>
          </cell>
          <cell r="F296">
            <v>29956.69</v>
          </cell>
          <cell r="G296">
            <v>0</v>
          </cell>
          <cell r="H296">
            <v>0</v>
          </cell>
          <cell r="I296">
            <v>29956.69</v>
          </cell>
        </row>
        <row r="297">
          <cell r="A297" t="str">
            <v>1.2.3.01.001.0060</v>
          </cell>
          <cell r="B297" t="str">
            <v>A</v>
          </cell>
          <cell r="C297">
            <v>1</v>
          </cell>
          <cell r="D297">
            <v>359</v>
          </cell>
          <cell r="E297" t="str">
            <v>Guarita de Acesso ao Porto</v>
          </cell>
          <cell r="F297">
            <v>130675.79</v>
          </cell>
          <cell r="G297">
            <v>0</v>
          </cell>
          <cell r="H297">
            <v>0</v>
          </cell>
          <cell r="I297">
            <v>130675.79</v>
          </cell>
        </row>
        <row r="298">
          <cell r="A298" t="str">
            <v>1.2.3.01.001.0061</v>
          </cell>
          <cell r="B298" t="str">
            <v>A</v>
          </cell>
          <cell r="C298">
            <v>1</v>
          </cell>
          <cell r="D298">
            <v>1368</v>
          </cell>
          <cell r="E298" t="str">
            <v>Pátio Retroárea Berço 103</v>
          </cell>
          <cell r="F298">
            <v>1378392.17</v>
          </cell>
          <cell r="G298">
            <v>0</v>
          </cell>
          <cell r="H298">
            <v>0</v>
          </cell>
          <cell r="I298">
            <v>1378392.17</v>
          </cell>
        </row>
        <row r="299">
          <cell r="A299" t="str">
            <v>1.2.3.01.001.0062</v>
          </cell>
          <cell r="B299" t="str">
            <v>A</v>
          </cell>
          <cell r="C299">
            <v>1</v>
          </cell>
          <cell r="D299">
            <v>3919</v>
          </cell>
          <cell r="E299" t="str">
            <v>Recuperação do Berço 101</v>
          </cell>
          <cell r="F299">
            <v>43321434.770000003</v>
          </cell>
          <cell r="G299">
            <v>0</v>
          </cell>
          <cell r="H299">
            <v>0</v>
          </cell>
          <cell r="I299">
            <v>43321434.770000003</v>
          </cell>
        </row>
        <row r="300">
          <cell r="A300" t="str">
            <v>1.2.3.01.001.0063</v>
          </cell>
          <cell r="B300" t="str">
            <v>A</v>
          </cell>
          <cell r="C300">
            <v>1</v>
          </cell>
          <cell r="D300">
            <v>3920</v>
          </cell>
          <cell r="E300" t="str">
            <v>Recuperação do Berço 102</v>
          </cell>
          <cell r="F300">
            <v>37658873.329999998</v>
          </cell>
          <cell r="G300">
            <v>0</v>
          </cell>
          <cell r="H300">
            <v>0</v>
          </cell>
          <cell r="I300">
            <v>37658873.329999998</v>
          </cell>
        </row>
        <row r="301">
          <cell r="A301" t="str">
            <v>1.2.3.01.001.0064</v>
          </cell>
          <cell r="B301" t="str">
            <v>A</v>
          </cell>
          <cell r="C301">
            <v>1</v>
          </cell>
          <cell r="D301">
            <v>3921</v>
          </cell>
          <cell r="E301" t="str">
            <v>Retroárea do Berço 101</v>
          </cell>
          <cell r="F301">
            <v>7321697.6399999997</v>
          </cell>
          <cell r="G301">
            <v>0</v>
          </cell>
          <cell r="H301">
            <v>0</v>
          </cell>
          <cell r="I301">
            <v>7321697.6399999997</v>
          </cell>
        </row>
        <row r="302">
          <cell r="A302" t="str">
            <v>1.2.3.01.001.0065</v>
          </cell>
          <cell r="B302" t="str">
            <v>A</v>
          </cell>
          <cell r="C302">
            <v>1</v>
          </cell>
          <cell r="D302">
            <v>4013</v>
          </cell>
          <cell r="E302" t="str">
            <v>Berço 100 e Alargamento do Cais</v>
          </cell>
          <cell r="F302">
            <v>183745847.15000001</v>
          </cell>
          <cell r="G302">
            <v>0</v>
          </cell>
          <cell r="H302">
            <v>0</v>
          </cell>
          <cell r="I302">
            <v>183745847.15000001</v>
          </cell>
        </row>
        <row r="303">
          <cell r="A303" t="str">
            <v>1.2.3.01.001.0066</v>
          </cell>
          <cell r="B303" t="str">
            <v>A</v>
          </cell>
          <cell r="C303">
            <v>1</v>
          </cell>
          <cell r="D303">
            <v>4014</v>
          </cell>
          <cell r="E303" t="str">
            <v>Defensa Metálica Rodoviária</v>
          </cell>
          <cell r="F303">
            <v>315989.92</v>
          </cell>
          <cell r="G303">
            <v>0</v>
          </cell>
          <cell r="H303">
            <v>0</v>
          </cell>
          <cell r="I303">
            <v>315989.92</v>
          </cell>
        </row>
        <row r="304">
          <cell r="A304" t="str">
            <v>1.2.3.01.002</v>
          </cell>
          <cell r="B304" t="str">
            <v>S</v>
          </cell>
          <cell r="C304">
            <v>1</v>
          </cell>
          <cell r="D304">
            <v>3831</v>
          </cell>
          <cell r="E304" t="str">
            <v>Terrenos</v>
          </cell>
          <cell r="F304">
            <v>296191625.74000001</v>
          </cell>
          <cell r="G304">
            <v>0</v>
          </cell>
          <cell r="H304">
            <v>0</v>
          </cell>
          <cell r="I304">
            <v>296191625.74000001</v>
          </cell>
        </row>
        <row r="305">
          <cell r="A305" t="str">
            <v>1.2.3.01.002.0001</v>
          </cell>
          <cell r="B305" t="str">
            <v>A</v>
          </cell>
          <cell r="C305">
            <v>1</v>
          </cell>
          <cell r="D305">
            <v>3832</v>
          </cell>
          <cell r="E305" t="str">
            <v>Gleba Tibiri-Pedrinhas Módulo "B</v>
          </cell>
          <cell r="F305">
            <v>69556457.549999997</v>
          </cell>
          <cell r="G305">
            <v>0</v>
          </cell>
          <cell r="H305">
            <v>0</v>
          </cell>
          <cell r="I305">
            <v>69556457.549999997</v>
          </cell>
        </row>
        <row r="306">
          <cell r="A306" t="str">
            <v>1.2.3.01.002.0002</v>
          </cell>
          <cell r="B306" t="str">
            <v>A</v>
          </cell>
          <cell r="C306">
            <v>1</v>
          </cell>
          <cell r="D306">
            <v>3833</v>
          </cell>
          <cell r="E306" t="str">
            <v>Gleba "H2" do Distrito Industria</v>
          </cell>
          <cell r="F306">
            <v>207568316.87</v>
          </cell>
          <cell r="G306">
            <v>0</v>
          </cell>
          <cell r="H306">
            <v>0</v>
          </cell>
          <cell r="I306">
            <v>207568316.87</v>
          </cell>
        </row>
        <row r="307">
          <cell r="A307" t="str">
            <v>1.2.3.01.002.0003</v>
          </cell>
          <cell r="B307" t="str">
            <v>A</v>
          </cell>
          <cell r="C307">
            <v>1</v>
          </cell>
          <cell r="D307">
            <v>3995</v>
          </cell>
          <cell r="E307" t="str">
            <v>Terreno Comp Ind Portuário Mat.</v>
          </cell>
          <cell r="F307">
            <v>19066851.32</v>
          </cell>
          <cell r="G307">
            <v>0</v>
          </cell>
          <cell r="H307">
            <v>0</v>
          </cell>
          <cell r="I307">
            <v>19066851.32</v>
          </cell>
        </row>
        <row r="308">
          <cell r="A308" t="str">
            <v>1.2.3.02</v>
          </cell>
          <cell r="B308" t="str">
            <v>S</v>
          </cell>
          <cell r="C308">
            <v>1</v>
          </cell>
          <cell r="D308">
            <v>360</v>
          </cell>
          <cell r="E308" t="str">
            <v>Bens Móveis</v>
          </cell>
          <cell r="F308">
            <v>31022938.82</v>
          </cell>
          <cell r="G308">
            <v>0</v>
          </cell>
          <cell r="H308">
            <v>0</v>
          </cell>
          <cell r="I308">
            <v>31022938.82</v>
          </cell>
        </row>
        <row r="309">
          <cell r="A309" t="str">
            <v>1.2.3.02.001</v>
          </cell>
          <cell r="B309" t="str">
            <v>A</v>
          </cell>
          <cell r="C309">
            <v>1</v>
          </cell>
          <cell r="D309">
            <v>361</v>
          </cell>
          <cell r="E309" t="str">
            <v>Móveis e Utensílios</v>
          </cell>
          <cell r="F309">
            <v>3365061.11</v>
          </cell>
          <cell r="G309">
            <v>0</v>
          </cell>
          <cell r="H309">
            <v>0</v>
          </cell>
          <cell r="I309">
            <v>3365061.11</v>
          </cell>
        </row>
        <row r="310">
          <cell r="A310" t="str">
            <v>1.2.3.02.002</v>
          </cell>
          <cell r="B310" t="str">
            <v>A</v>
          </cell>
          <cell r="C310">
            <v>1</v>
          </cell>
          <cell r="D310">
            <v>362</v>
          </cell>
          <cell r="E310" t="str">
            <v>Equipamentos de Informática</v>
          </cell>
          <cell r="F310">
            <v>6104094.6299999999</v>
          </cell>
          <cell r="G310">
            <v>0</v>
          </cell>
          <cell r="H310">
            <v>0</v>
          </cell>
          <cell r="I310">
            <v>6104094.6299999999</v>
          </cell>
        </row>
        <row r="311">
          <cell r="A311" t="str">
            <v>1.2.3.02.003</v>
          </cell>
          <cell r="B311" t="str">
            <v>A</v>
          </cell>
          <cell r="C311">
            <v>1</v>
          </cell>
          <cell r="D311">
            <v>363</v>
          </cell>
          <cell r="E311" t="str">
            <v>Máquinas e Equipamentos</v>
          </cell>
          <cell r="F311">
            <v>16470474.380000001</v>
          </cell>
          <cell r="G311">
            <v>0</v>
          </cell>
          <cell r="H311">
            <v>0</v>
          </cell>
          <cell r="I311">
            <v>16470474.380000001</v>
          </cell>
        </row>
        <row r="312">
          <cell r="A312" t="str">
            <v>1.2.3.02.004</v>
          </cell>
          <cell r="B312" t="str">
            <v>A</v>
          </cell>
          <cell r="C312">
            <v>1</v>
          </cell>
          <cell r="D312">
            <v>364</v>
          </cell>
          <cell r="E312" t="str">
            <v>Veículos</v>
          </cell>
          <cell r="F312">
            <v>640048.76</v>
          </cell>
          <cell r="G312">
            <v>0</v>
          </cell>
          <cell r="H312">
            <v>0</v>
          </cell>
          <cell r="I312">
            <v>640048.76</v>
          </cell>
        </row>
        <row r="313">
          <cell r="A313" t="str">
            <v>1.2.3.02.005</v>
          </cell>
          <cell r="B313" t="str">
            <v>A</v>
          </cell>
          <cell r="C313">
            <v>1</v>
          </cell>
          <cell r="D313">
            <v>365</v>
          </cell>
          <cell r="E313" t="str">
            <v>Aparel, Máq e Equip. DNIT Contra</v>
          </cell>
          <cell r="F313">
            <v>309659.94</v>
          </cell>
          <cell r="G313">
            <v>0</v>
          </cell>
          <cell r="H313">
            <v>0</v>
          </cell>
          <cell r="I313">
            <v>309659.94</v>
          </cell>
        </row>
        <row r="314">
          <cell r="A314" t="str">
            <v>1.2.3.02.006</v>
          </cell>
          <cell r="B314" t="str">
            <v>A</v>
          </cell>
          <cell r="C314">
            <v>1</v>
          </cell>
          <cell r="D314">
            <v>1141</v>
          </cell>
          <cell r="E314" t="str">
            <v>Defensas Marítimas e Cabeços</v>
          </cell>
          <cell r="F314">
            <v>4133600</v>
          </cell>
          <cell r="G314">
            <v>0</v>
          </cell>
          <cell r="H314">
            <v>0</v>
          </cell>
          <cell r="I314">
            <v>4133600</v>
          </cell>
        </row>
        <row r="315">
          <cell r="A315" t="str">
            <v>1.2.3.03</v>
          </cell>
          <cell r="B315" t="str">
            <v>S</v>
          </cell>
          <cell r="C315">
            <v>1</v>
          </cell>
          <cell r="D315">
            <v>366</v>
          </cell>
          <cell r="E315" t="str">
            <v>Depreciação Acumulada</v>
          </cell>
          <cell r="F315">
            <v>41779240.18</v>
          </cell>
          <cell r="G315">
            <v>0</v>
          </cell>
          <cell r="H315">
            <v>1248725.82</v>
          </cell>
          <cell r="I315">
            <v>-43027966</v>
          </cell>
        </row>
        <row r="316">
          <cell r="A316" t="str">
            <v>1.2.3.03.001</v>
          </cell>
          <cell r="B316" t="str">
            <v>A</v>
          </cell>
          <cell r="C316">
            <v>1</v>
          </cell>
          <cell r="D316">
            <v>367</v>
          </cell>
          <cell r="E316" t="str">
            <v>(-) Deprec. acumul. - Benfeitori</v>
          </cell>
          <cell r="F316">
            <v>21620871.199999999</v>
          </cell>
          <cell r="G316">
            <v>0</v>
          </cell>
          <cell r="H316">
            <v>1008798.85</v>
          </cell>
          <cell r="I316">
            <v>-22629670.050000001</v>
          </cell>
        </row>
        <row r="317">
          <cell r="A317" t="str">
            <v>1.2.3.03.002</v>
          </cell>
          <cell r="B317" t="str">
            <v>A</v>
          </cell>
          <cell r="C317">
            <v>1</v>
          </cell>
          <cell r="D317">
            <v>368</v>
          </cell>
          <cell r="E317" t="str">
            <v>(-) Deprec. acumul. - Móveis e U</v>
          </cell>
          <cell r="F317">
            <v>2251710.6</v>
          </cell>
          <cell r="G317">
            <v>0</v>
          </cell>
          <cell r="H317">
            <v>19722.599999999999</v>
          </cell>
          <cell r="I317">
            <v>-2271433.2000000002</v>
          </cell>
        </row>
        <row r="318">
          <cell r="A318" t="str">
            <v>1.2.3.03.003</v>
          </cell>
          <cell r="B318" t="str">
            <v>A</v>
          </cell>
          <cell r="C318">
            <v>1</v>
          </cell>
          <cell r="D318">
            <v>369</v>
          </cell>
          <cell r="E318" t="str">
            <v>(-) Deprec. acumul. - Equip. de</v>
          </cell>
          <cell r="F318">
            <v>4571627.41</v>
          </cell>
          <cell r="G318">
            <v>0</v>
          </cell>
          <cell r="H318">
            <v>52527.42</v>
          </cell>
          <cell r="I318">
            <v>-4624154.83</v>
          </cell>
        </row>
        <row r="319">
          <cell r="A319" t="str">
            <v>1.2.3.03.004</v>
          </cell>
          <cell r="B319" t="str">
            <v>A</v>
          </cell>
          <cell r="C319">
            <v>1</v>
          </cell>
          <cell r="D319">
            <v>370</v>
          </cell>
          <cell r="E319" t="str">
            <v>(-) Deprec. acumul. - Máq. e Equ</v>
          </cell>
          <cell r="F319">
            <v>8768634.3100000005</v>
          </cell>
          <cell r="G319">
            <v>0</v>
          </cell>
          <cell r="H319">
            <v>125545.81</v>
          </cell>
          <cell r="I319">
            <v>-8894180.1199999992</v>
          </cell>
        </row>
        <row r="320">
          <cell r="A320" t="str">
            <v>1.2.3.03.005</v>
          </cell>
          <cell r="B320" t="str">
            <v>A</v>
          </cell>
          <cell r="C320">
            <v>1</v>
          </cell>
          <cell r="D320">
            <v>371</v>
          </cell>
          <cell r="E320" t="str">
            <v>(-) Deprec. acumul. - Veículos</v>
          </cell>
          <cell r="F320">
            <v>518177.67</v>
          </cell>
          <cell r="G320">
            <v>0</v>
          </cell>
          <cell r="H320">
            <v>7684.44</v>
          </cell>
          <cell r="I320">
            <v>-525862.11</v>
          </cell>
        </row>
        <row r="321">
          <cell r="A321" t="str">
            <v>1.2.3.03.006</v>
          </cell>
          <cell r="B321" t="str">
            <v>A</v>
          </cell>
          <cell r="C321">
            <v>1</v>
          </cell>
          <cell r="D321">
            <v>372</v>
          </cell>
          <cell r="E321" t="str">
            <v>(-) Deprec. acumul. - Ap,Máq Equ</v>
          </cell>
          <cell r="F321">
            <v>309659.94</v>
          </cell>
          <cell r="G321">
            <v>0</v>
          </cell>
          <cell r="H321">
            <v>0</v>
          </cell>
          <cell r="I321">
            <v>-309659.94</v>
          </cell>
        </row>
        <row r="322">
          <cell r="A322" t="str">
            <v>1.2.3.03.007</v>
          </cell>
          <cell r="B322" t="str">
            <v>A</v>
          </cell>
          <cell r="C322">
            <v>1</v>
          </cell>
          <cell r="D322">
            <v>1166</v>
          </cell>
          <cell r="E322" t="str">
            <v>(-) Deprec. acumul. - Defensas e</v>
          </cell>
          <cell r="F322">
            <v>3738559.05</v>
          </cell>
          <cell r="G322">
            <v>0</v>
          </cell>
          <cell r="H322">
            <v>34446.699999999997</v>
          </cell>
          <cell r="I322">
            <v>-3773005.75</v>
          </cell>
        </row>
        <row r="323">
          <cell r="A323" t="str">
            <v>1.2.3.04</v>
          </cell>
          <cell r="B323" t="str">
            <v>S</v>
          </cell>
          <cell r="C323">
            <v>1</v>
          </cell>
          <cell r="D323">
            <v>373</v>
          </cell>
          <cell r="E323" t="str">
            <v>Benfeitorias em Móveis de Tercei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</row>
        <row r="324">
          <cell r="A324" t="str">
            <v>1.2.3.04.001</v>
          </cell>
          <cell r="B324" t="str">
            <v>A</v>
          </cell>
          <cell r="C324">
            <v>1</v>
          </cell>
          <cell r="D324">
            <v>374</v>
          </cell>
          <cell r="E324" t="str">
            <v>Máquinas e Motores</v>
          </cell>
          <cell r="F324">
            <v>148243.54</v>
          </cell>
          <cell r="G324">
            <v>0</v>
          </cell>
          <cell r="H324">
            <v>0</v>
          </cell>
          <cell r="I324">
            <v>148243.54</v>
          </cell>
        </row>
        <row r="325">
          <cell r="A325" t="str">
            <v>1.2.3.04.002</v>
          </cell>
          <cell r="B325" t="str">
            <v>A</v>
          </cell>
          <cell r="C325">
            <v>1</v>
          </cell>
          <cell r="D325">
            <v>375</v>
          </cell>
          <cell r="E325" t="str">
            <v>(-) Amortizações</v>
          </cell>
          <cell r="F325">
            <v>148243.54</v>
          </cell>
          <cell r="G325">
            <v>0</v>
          </cell>
          <cell r="H325">
            <v>0</v>
          </cell>
          <cell r="I325">
            <v>-148243.54</v>
          </cell>
        </row>
        <row r="326">
          <cell r="A326" t="str">
            <v>1.2.3.05</v>
          </cell>
          <cell r="B326" t="str">
            <v>S</v>
          </cell>
          <cell r="C326">
            <v>1</v>
          </cell>
          <cell r="D326">
            <v>376</v>
          </cell>
          <cell r="E326" t="str">
            <v>Bens Móveis Convênio</v>
          </cell>
          <cell r="F326">
            <v>252577.5</v>
          </cell>
          <cell r="G326">
            <v>0</v>
          </cell>
          <cell r="H326">
            <v>0</v>
          </cell>
          <cell r="I326">
            <v>252577.5</v>
          </cell>
        </row>
        <row r="327">
          <cell r="A327" t="str">
            <v>1.2.3.05.001</v>
          </cell>
          <cell r="B327" t="str">
            <v>S</v>
          </cell>
          <cell r="C327">
            <v>1</v>
          </cell>
          <cell r="D327">
            <v>377</v>
          </cell>
          <cell r="E327" t="str">
            <v>Bens Móveis DNIT AQ/173/2003/00</v>
          </cell>
          <cell r="F327">
            <v>252577.5</v>
          </cell>
          <cell r="G327">
            <v>0</v>
          </cell>
          <cell r="H327">
            <v>0</v>
          </cell>
          <cell r="I327">
            <v>252577.5</v>
          </cell>
        </row>
        <row r="328">
          <cell r="A328" t="str">
            <v>1.2.3.05.001.0001</v>
          </cell>
          <cell r="B328" t="str">
            <v>A</v>
          </cell>
          <cell r="C328">
            <v>1</v>
          </cell>
          <cell r="D328">
            <v>378</v>
          </cell>
          <cell r="E328" t="str">
            <v>Scanner de Bagagem</v>
          </cell>
          <cell r="F328">
            <v>252577.5</v>
          </cell>
          <cell r="G328">
            <v>0</v>
          </cell>
          <cell r="H328">
            <v>0</v>
          </cell>
          <cell r="I328">
            <v>252577.5</v>
          </cell>
        </row>
        <row r="329">
          <cell r="A329" t="str">
            <v>1.2.3.06</v>
          </cell>
          <cell r="B329" t="str">
            <v>S</v>
          </cell>
          <cell r="C329">
            <v>1</v>
          </cell>
          <cell r="D329">
            <v>379</v>
          </cell>
          <cell r="E329" t="str">
            <v>Obras em Andamento</v>
          </cell>
          <cell r="F329">
            <v>316223270.55000001</v>
          </cell>
          <cell r="G329">
            <v>49584.88</v>
          </cell>
          <cell r="H329">
            <v>0</v>
          </cell>
          <cell r="I329">
            <v>316272855.43000001</v>
          </cell>
        </row>
        <row r="330">
          <cell r="A330" t="str">
            <v>1.2.3.06.001</v>
          </cell>
          <cell r="B330" t="str">
            <v>S</v>
          </cell>
          <cell r="C330">
            <v>1</v>
          </cell>
          <cell r="D330">
            <v>380</v>
          </cell>
          <cell r="E330" t="str">
            <v>Obras em Andamento - EMAP</v>
          </cell>
          <cell r="F330">
            <v>225517754.55000001</v>
          </cell>
          <cell r="G330">
            <v>49584.88</v>
          </cell>
          <cell r="H330">
            <v>0</v>
          </cell>
          <cell r="I330">
            <v>225567339.43000001</v>
          </cell>
        </row>
        <row r="331">
          <cell r="A331" t="str">
            <v>1.2.3.06.001.0003</v>
          </cell>
          <cell r="B331" t="str">
            <v>A</v>
          </cell>
          <cell r="C331">
            <v>1</v>
          </cell>
          <cell r="D331">
            <v>383</v>
          </cell>
          <cell r="E331" t="str">
            <v>Portaria Avançada Porto do Itaqu</v>
          </cell>
          <cell r="F331">
            <v>1665682.75</v>
          </cell>
          <cell r="G331">
            <v>0</v>
          </cell>
          <cell r="H331">
            <v>0</v>
          </cell>
          <cell r="I331">
            <v>1665682.75</v>
          </cell>
        </row>
        <row r="332">
          <cell r="A332" t="str">
            <v>1.2.3.06.001.0006</v>
          </cell>
          <cell r="B332" t="str">
            <v>A</v>
          </cell>
          <cell r="C332">
            <v>1</v>
          </cell>
          <cell r="D332">
            <v>386</v>
          </cell>
          <cell r="E332" t="str">
            <v>Prédio Corpo de Bombeiros</v>
          </cell>
          <cell r="F332">
            <v>94494.17</v>
          </cell>
          <cell r="G332">
            <v>0</v>
          </cell>
          <cell r="H332">
            <v>0</v>
          </cell>
          <cell r="I332">
            <v>94494.17</v>
          </cell>
        </row>
        <row r="333">
          <cell r="A333" t="str">
            <v>1.2.3.06.001.0007</v>
          </cell>
          <cell r="B333" t="str">
            <v>A</v>
          </cell>
          <cell r="C333">
            <v>1</v>
          </cell>
          <cell r="D333">
            <v>387</v>
          </cell>
          <cell r="E333" t="str">
            <v>Sist Atrac. a Laser-DNITAQ/173/2</v>
          </cell>
          <cell r="F333">
            <v>132124.51</v>
          </cell>
          <cell r="G333">
            <v>0</v>
          </cell>
          <cell r="H333">
            <v>0</v>
          </cell>
          <cell r="I333">
            <v>132124.51</v>
          </cell>
        </row>
        <row r="334">
          <cell r="A334" t="str">
            <v>1.2.3.06.001.0008</v>
          </cell>
          <cell r="B334" t="str">
            <v>A</v>
          </cell>
          <cell r="C334">
            <v>1</v>
          </cell>
          <cell r="D334">
            <v>388</v>
          </cell>
          <cell r="E334" t="str">
            <v>Dragagem Canal e Const. Aterro H</v>
          </cell>
          <cell r="F334">
            <v>1608848.46</v>
          </cell>
          <cell r="G334">
            <v>0</v>
          </cell>
          <cell r="H334">
            <v>0</v>
          </cell>
          <cell r="I334">
            <v>1608848.46</v>
          </cell>
        </row>
        <row r="335">
          <cell r="A335" t="str">
            <v>1.2.3.06.001.0009</v>
          </cell>
          <cell r="B335" t="str">
            <v>A</v>
          </cell>
          <cell r="C335">
            <v>1</v>
          </cell>
          <cell r="D335">
            <v>389</v>
          </cell>
          <cell r="E335" t="str">
            <v>Abrigo do Grupo Gerador</v>
          </cell>
          <cell r="F335">
            <v>40443.919999999998</v>
          </cell>
          <cell r="G335">
            <v>0</v>
          </cell>
          <cell r="H335">
            <v>0</v>
          </cell>
          <cell r="I335">
            <v>40443.919999999998</v>
          </cell>
        </row>
        <row r="336">
          <cell r="A336" t="str">
            <v>1.2.3.06.001.0010</v>
          </cell>
          <cell r="B336" t="str">
            <v>A</v>
          </cell>
          <cell r="C336">
            <v>1</v>
          </cell>
          <cell r="D336">
            <v>1153</v>
          </cell>
          <cell r="E336" t="str">
            <v>Ferrovia TR-57 - Berço 102</v>
          </cell>
          <cell r="F336">
            <v>600777.4</v>
          </cell>
          <cell r="G336">
            <v>0</v>
          </cell>
          <cell r="H336">
            <v>0</v>
          </cell>
          <cell r="I336">
            <v>600777.4</v>
          </cell>
        </row>
        <row r="337">
          <cell r="A337" t="str">
            <v>1.2.3.06.001.0012</v>
          </cell>
          <cell r="B337" t="str">
            <v>A</v>
          </cell>
          <cell r="C337">
            <v>1</v>
          </cell>
          <cell r="D337">
            <v>1227</v>
          </cell>
          <cell r="E337" t="str">
            <v>Gerenciamento e Fiscalização de</v>
          </cell>
          <cell r="F337">
            <v>11051167.33</v>
          </cell>
          <cell r="G337">
            <v>0</v>
          </cell>
          <cell r="H337">
            <v>0</v>
          </cell>
          <cell r="I337">
            <v>11051167.33</v>
          </cell>
        </row>
        <row r="338">
          <cell r="A338" t="str">
            <v>1.2.3.06.001.0013</v>
          </cell>
          <cell r="B338" t="str">
            <v>A</v>
          </cell>
          <cell r="C338">
            <v>1</v>
          </cell>
          <cell r="D338">
            <v>1577</v>
          </cell>
          <cell r="E338" t="str">
            <v>Iluminação do Berço 100</v>
          </cell>
          <cell r="F338">
            <v>213422.75</v>
          </cell>
          <cell r="G338">
            <v>0</v>
          </cell>
          <cell r="H338">
            <v>0</v>
          </cell>
          <cell r="I338">
            <v>213422.75</v>
          </cell>
        </row>
        <row r="339">
          <cell r="A339" t="str">
            <v>1.2.3.06.001.0014</v>
          </cell>
          <cell r="B339" t="str">
            <v>A</v>
          </cell>
          <cell r="C339">
            <v>1</v>
          </cell>
          <cell r="D339">
            <v>1610</v>
          </cell>
          <cell r="E339" t="str">
            <v>Enrocamento Retroárea Berço 100</v>
          </cell>
          <cell r="F339">
            <v>4774203.0599999996</v>
          </cell>
          <cell r="G339">
            <v>0</v>
          </cell>
          <cell r="H339">
            <v>0</v>
          </cell>
          <cell r="I339">
            <v>4774203.0599999996</v>
          </cell>
        </row>
        <row r="340">
          <cell r="A340" t="str">
            <v>1.2.3.06.001.0015</v>
          </cell>
          <cell r="B340" t="str">
            <v>A</v>
          </cell>
          <cell r="C340">
            <v>1</v>
          </cell>
          <cell r="D340">
            <v>1611</v>
          </cell>
          <cell r="E340" t="str">
            <v>Benfeitorias em Terrenos</v>
          </cell>
          <cell r="F340">
            <v>28279010.84</v>
          </cell>
          <cell r="G340">
            <v>0</v>
          </cell>
          <cell r="H340">
            <v>0</v>
          </cell>
          <cell r="I340">
            <v>28279010.84</v>
          </cell>
        </row>
        <row r="341">
          <cell r="A341" t="str">
            <v>1.2.3.06.001.0016</v>
          </cell>
          <cell r="B341" t="str">
            <v>A</v>
          </cell>
          <cell r="C341">
            <v>1</v>
          </cell>
          <cell r="D341">
            <v>1612</v>
          </cell>
          <cell r="E341" t="str">
            <v>Galeria Subterrânea p/ Tubulaçõe</v>
          </cell>
          <cell r="F341">
            <v>2994216.62</v>
          </cell>
          <cell r="G341">
            <v>0</v>
          </cell>
          <cell r="H341">
            <v>0</v>
          </cell>
          <cell r="I341">
            <v>2994216.62</v>
          </cell>
        </row>
        <row r="342">
          <cell r="A342" t="str">
            <v>1.2.3.06.001.0017</v>
          </cell>
          <cell r="B342" t="str">
            <v>A</v>
          </cell>
          <cell r="C342">
            <v>1</v>
          </cell>
          <cell r="D342">
            <v>1626</v>
          </cell>
          <cell r="E342" t="str">
            <v>Proj. Instalações Elétricas no P</v>
          </cell>
          <cell r="F342">
            <v>564875.94999999995</v>
          </cell>
          <cell r="G342">
            <v>0</v>
          </cell>
          <cell r="H342">
            <v>0</v>
          </cell>
          <cell r="I342">
            <v>564875.94999999995</v>
          </cell>
        </row>
        <row r="343">
          <cell r="A343" t="str">
            <v>1.2.3.06.001.0018</v>
          </cell>
          <cell r="B343" t="str">
            <v>A</v>
          </cell>
          <cell r="C343">
            <v>1</v>
          </cell>
          <cell r="D343">
            <v>1627</v>
          </cell>
          <cell r="E343" t="str">
            <v>Proj. Rec. e Reforço Estrutural</v>
          </cell>
          <cell r="F343">
            <v>296388.24</v>
          </cell>
          <cell r="G343">
            <v>0</v>
          </cell>
          <cell r="H343">
            <v>0</v>
          </cell>
          <cell r="I343">
            <v>296388.24</v>
          </cell>
        </row>
        <row r="344">
          <cell r="A344" t="str">
            <v>1.2.3.06.001.0020</v>
          </cell>
          <cell r="B344" t="str">
            <v>A</v>
          </cell>
          <cell r="C344">
            <v>1</v>
          </cell>
          <cell r="D344">
            <v>1668</v>
          </cell>
          <cell r="E344" t="str">
            <v>Prédio Controle Pesagem Pátio Ca</v>
          </cell>
          <cell r="F344">
            <v>283357.05</v>
          </cell>
          <cell r="G344">
            <v>0</v>
          </cell>
          <cell r="H344">
            <v>0</v>
          </cell>
          <cell r="I344">
            <v>283357.05</v>
          </cell>
        </row>
        <row r="345">
          <cell r="A345" t="str">
            <v>1.2.3.06.001.0021</v>
          </cell>
          <cell r="B345" t="str">
            <v>A</v>
          </cell>
          <cell r="C345">
            <v>1</v>
          </cell>
          <cell r="D345">
            <v>1680</v>
          </cell>
          <cell r="E345" t="str">
            <v>Infaestrutura em Fibra Óptica</v>
          </cell>
          <cell r="F345">
            <v>2244114.52</v>
          </cell>
          <cell r="G345">
            <v>0</v>
          </cell>
          <cell r="H345">
            <v>0</v>
          </cell>
          <cell r="I345">
            <v>2244114.52</v>
          </cell>
        </row>
        <row r="346">
          <cell r="A346" t="str">
            <v>1.2.3.06.001.0022</v>
          </cell>
          <cell r="B346" t="str">
            <v>A</v>
          </cell>
          <cell r="C346">
            <v>1</v>
          </cell>
          <cell r="D346">
            <v>1688</v>
          </cell>
          <cell r="E346" t="str">
            <v>Torres de Iluminação no Porto</v>
          </cell>
          <cell r="F346">
            <v>3022822.74</v>
          </cell>
          <cell r="G346">
            <v>0</v>
          </cell>
          <cell r="H346">
            <v>0</v>
          </cell>
          <cell r="I346">
            <v>3022822.74</v>
          </cell>
        </row>
        <row r="347">
          <cell r="A347" t="str">
            <v>1.2.3.06.001.0023</v>
          </cell>
          <cell r="B347" t="str">
            <v>A</v>
          </cell>
          <cell r="C347">
            <v>1</v>
          </cell>
          <cell r="D347">
            <v>1696</v>
          </cell>
          <cell r="E347" t="str">
            <v>Sanitários Berços 100, 102 e 104</v>
          </cell>
          <cell r="F347">
            <v>417118.29</v>
          </cell>
          <cell r="G347">
            <v>0</v>
          </cell>
          <cell r="H347">
            <v>0</v>
          </cell>
          <cell r="I347">
            <v>417118.29</v>
          </cell>
        </row>
        <row r="348">
          <cell r="A348" t="str">
            <v>1.2.3.06.001.0024</v>
          </cell>
          <cell r="B348" t="str">
            <v>A</v>
          </cell>
          <cell r="C348">
            <v>1</v>
          </cell>
          <cell r="D348">
            <v>1750</v>
          </cell>
          <cell r="E348" t="str">
            <v>Sistema de Monitoramento/Gravaçã</v>
          </cell>
          <cell r="F348">
            <v>10896142.48</v>
          </cell>
          <cell r="G348">
            <v>0</v>
          </cell>
          <cell r="H348">
            <v>0</v>
          </cell>
          <cell r="I348">
            <v>10896142.48</v>
          </cell>
        </row>
        <row r="349">
          <cell r="A349" t="str">
            <v>1.2.3.06.001.0025</v>
          </cell>
          <cell r="B349" t="str">
            <v>A</v>
          </cell>
          <cell r="C349">
            <v>1</v>
          </cell>
          <cell r="D349">
            <v>1794</v>
          </cell>
          <cell r="E349" t="str">
            <v>Sist. de Tratamento de Esgoto Re</v>
          </cell>
          <cell r="F349">
            <v>99894.54</v>
          </cell>
          <cell r="G349">
            <v>0</v>
          </cell>
          <cell r="H349">
            <v>0</v>
          </cell>
          <cell r="I349">
            <v>99894.54</v>
          </cell>
        </row>
        <row r="350">
          <cell r="A350" t="str">
            <v>1.2.3.06.001.0026</v>
          </cell>
          <cell r="B350" t="str">
            <v>A</v>
          </cell>
          <cell r="C350">
            <v>1</v>
          </cell>
          <cell r="D350">
            <v>1826</v>
          </cell>
          <cell r="E350" t="str">
            <v>Retroárea dos Berços 104 e 105</v>
          </cell>
          <cell r="F350">
            <v>5541842.7599999998</v>
          </cell>
          <cell r="G350">
            <v>0</v>
          </cell>
          <cell r="H350">
            <v>0</v>
          </cell>
          <cell r="I350">
            <v>5541842.7599999998</v>
          </cell>
        </row>
        <row r="351">
          <cell r="A351" t="str">
            <v>1.2.3.06.001.0027</v>
          </cell>
          <cell r="B351" t="str">
            <v>A</v>
          </cell>
          <cell r="C351">
            <v>1</v>
          </cell>
          <cell r="D351">
            <v>1829</v>
          </cell>
          <cell r="E351" t="str">
            <v>Estacionamento do Centro de Negó</v>
          </cell>
          <cell r="F351">
            <v>1476159.75</v>
          </cell>
          <cell r="G351">
            <v>0</v>
          </cell>
          <cell r="H351">
            <v>0</v>
          </cell>
          <cell r="I351">
            <v>1476159.75</v>
          </cell>
        </row>
        <row r="352">
          <cell r="A352" t="str">
            <v>1.2.3.06.001.0028</v>
          </cell>
          <cell r="B352" t="str">
            <v>A</v>
          </cell>
          <cell r="C352">
            <v>1</v>
          </cell>
          <cell r="D352">
            <v>1867</v>
          </cell>
          <cell r="E352" t="str">
            <v>Viga Trilho Berço 103</v>
          </cell>
          <cell r="F352">
            <v>1616585.5</v>
          </cell>
          <cell r="G352">
            <v>0</v>
          </cell>
          <cell r="H352">
            <v>0</v>
          </cell>
          <cell r="I352">
            <v>1616585.5</v>
          </cell>
        </row>
        <row r="353">
          <cell r="A353" t="str">
            <v>1.2.3.06.001.0029</v>
          </cell>
          <cell r="B353" t="str">
            <v>A</v>
          </cell>
          <cell r="C353">
            <v>1</v>
          </cell>
          <cell r="D353">
            <v>1896</v>
          </cell>
          <cell r="E353" t="str">
            <v>Construção do Berço 108 - EMAP</v>
          </cell>
          <cell r="F353">
            <v>6857529.0599999996</v>
          </cell>
          <cell r="G353">
            <v>0</v>
          </cell>
          <cell r="H353">
            <v>0</v>
          </cell>
          <cell r="I353">
            <v>6857529.0599999996</v>
          </cell>
        </row>
        <row r="354">
          <cell r="A354" t="str">
            <v>1.2.3.06.001.0030</v>
          </cell>
          <cell r="B354" t="str">
            <v>A</v>
          </cell>
          <cell r="C354">
            <v>1</v>
          </cell>
          <cell r="D354">
            <v>1917</v>
          </cell>
          <cell r="E354" t="str">
            <v>Alça/Via de Acesso ao Tegram</v>
          </cell>
          <cell r="F354">
            <v>3026621.81</v>
          </cell>
          <cell r="G354">
            <v>0</v>
          </cell>
          <cell r="H354">
            <v>0</v>
          </cell>
          <cell r="I354">
            <v>3026621.81</v>
          </cell>
        </row>
        <row r="355">
          <cell r="A355" t="str">
            <v>1.2.3.06.001.0031</v>
          </cell>
          <cell r="B355" t="str">
            <v>A</v>
          </cell>
          <cell r="C355">
            <v>1</v>
          </cell>
          <cell r="D355">
            <v>1918</v>
          </cell>
          <cell r="E355" t="str">
            <v>Dragagem do Canal de Acesso ao P</v>
          </cell>
          <cell r="F355">
            <v>65279618.619999997</v>
          </cell>
          <cell r="G355">
            <v>0</v>
          </cell>
          <cell r="H355">
            <v>0</v>
          </cell>
          <cell r="I355">
            <v>65279618.619999997</v>
          </cell>
        </row>
        <row r="356">
          <cell r="A356" t="str">
            <v>1.2.3.06.001.0032</v>
          </cell>
          <cell r="B356" t="str">
            <v>A</v>
          </cell>
          <cell r="C356">
            <v>1</v>
          </cell>
          <cell r="D356">
            <v>1920</v>
          </cell>
          <cell r="E356" t="str">
            <v>Retroárea dos Berços 100 e 101</v>
          </cell>
          <cell r="F356">
            <v>2059939.77</v>
          </cell>
          <cell r="G356">
            <v>0</v>
          </cell>
          <cell r="H356">
            <v>0</v>
          </cell>
          <cell r="I356">
            <v>2059939.77</v>
          </cell>
        </row>
        <row r="357">
          <cell r="A357" t="str">
            <v>1.2.3.06.001.0033</v>
          </cell>
          <cell r="B357" t="str">
            <v>A</v>
          </cell>
          <cell r="C357">
            <v>1</v>
          </cell>
          <cell r="D357">
            <v>1924</v>
          </cell>
          <cell r="E357" t="str">
            <v>Benfeitorias Terminal P. Espera</v>
          </cell>
          <cell r="F357">
            <v>4724183.8</v>
          </cell>
          <cell r="G357">
            <v>0</v>
          </cell>
          <cell r="H357">
            <v>0</v>
          </cell>
          <cell r="I357">
            <v>4724183.8</v>
          </cell>
        </row>
        <row r="358">
          <cell r="A358" t="str">
            <v>1.2.3.06.001.0034</v>
          </cell>
          <cell r="B358" t="str">
            <v>A</v>
          </cell>
          <cell r="C358">
            <v>1</v>
          </cell>
          <cell r="D358">
            <v>1925</v>
          </cell>
          <cell r="E358" t="str">
            <v>Muro da Área Alfandegada - Conce</v>
          </cell>
          <cell r="F358">
            <v>248749.95</v>
          </cell>
          <cell r="G358">
            <v>0</v>
          </cell>
          <cell r="H358">
            <v>0</v>
          </cell>
          <cell r="I358">
            <v>248749.95</v>
          </cell>
        </row>
        <row r="359">
          <cell r="A359" t="str">
            <v>1.2.3.06.001.0035</v>
          </cell>
          <cell r="B359" t="str">
            <v>A</v>
          </cell>
          <cell r="C359">
            <v>1</v>
          </cell>
          <cell r="D359">
            <v>1944</v>
          </cell>
          <cell r="E359" t="str">
            <v>Construção Rua Bacanga</v>
          </cell>
          <cell r="F359">
            <v>511309.88</v>
          </cell>
          <cell r="G359">
            <v>0</v>
          </cell>
          <cell r="H359">
            <v>0</v>
          </cell>
          <cell r="I359">
            <v>511309.88</v>
          </cell>
        </row>
        <row r="360">
          <cell r="A360" t="str">
            <v>1.2.3.06.001.0036</v>
          </cell>
          <cell r="B360" t="str">
            <v>A</v>
          </cell>
          <cell r="C360">
            <v>1</v>
          </cell>
          <cell r="D360">
            <v>1948</v>
          </cell>
          <cell r="E360" t="str">
            <v>Banheiro Área de Controle/Balanç</v>
          </cell>
          <cell r="F360">
            <v>64663.93</v>
          </cell>
          <cell r="G360">
            <v>0</v>
          </cell>
          <cell r="H360">
            <v>0</v>
          </cell>
          <cell r="I360">
            <v>64663.93</v>
          </cell>
        </row>
        <row r="361">
          <cell r="A361" t="str">
            <v>1.2.3.06.001.0037</v>
          </cell>
          <cell r="B361" t="str">
            <v>A</v>
          </cell>
          <cell r="C361">
            <v>1</v>
          </cell>
          <cell r="D361">
            <v>1977</v>
          </cell>
          <cell r="E361" t="str">
            <v>Retroárea do Berços 99</v>
          </cell>
          <cell r="F361">
            <v>403085.06</v>
          </cell>
          <cell r="G361">
            <v>0</v>
          </cell>
          <cell r="H361">
            <v>0</v>
          </cell>
          <cell r="I361">
            <v>403085.06</v>
          </cell>
        </row>
        <row r="362">
          <cell r="A362" t="str">
            <v>1.2.3.06.001.0038</v>
          </cell>
          <cell r="B362" t="str">
            <v>A</v>
          </cell>
          <cell r="C362">
            <v>1</v>
          </cell>
          <cell r="D362">
            <v>2023</v>
          </cell>
          <cell r="E362" t="str">
            <v>Pátio de Armazenagem Área A04</v>
          </cell>
          <cell r="F362">
            <v>140156.95000000001</v>
          </cell>
          <cell r="G362">
            <v>0</v>
          </cell>
          <cell r="H362">
            <v>0</v>
          </cell>
          <cell r="I362">
            <v>140156.95000000001</v>
          </cell>
        </row>
        <row r="363">
          <cell r="A363" t="str">
            <v>1.2.3.06.001.0039</v>
          </cell>
          <cell r="B363" t="str">
            <v>A</v>
          </cell>
          <cell r="C363">
            <v>1</v>
          </cell>
          <cell r="D363">
            <v>2190</v>
          </cell>
          <cell r="E363" t="str">
            <v>Torre de Iluminação Berço 103</v>
          </cell>
          <cell r="F363">
            <v>335001.3</v>
          </cell>
          <cell r="G363">
            <v>0</v>
          </cell>
          <cell r="H363">
            <v>0</v>
          </cell>
          <cell r="I363">
            <v>335001.3</v>
          </cell>
        </row>
        <row r="364">
          <cell r="A364" t="str">
            <v>1.2.3.06.001.0040</v>
          </cell>
          <cell r="B364" t="str">
            <v>A</v>
          </cell>
          <cell r="C364">
            <v>1</v>
          </cell>
          <cell r="D364">
            <v>2258</v>
          </cell>
          <cell r="E364" t="str">
            <v>Benfeitoria e Ampliação do PAN</v>
          </cell>
          <cell r="F364">
            <v>850450.24</v>
          </cell>
          <cell r="G364">
            <v>0</v>
          </cell>
          <cell r="H364">
            <v>0</v>
          </cell>
          <cell r="I364">
            <v>850450.24</v>
          </cell>
        </row>
        <row r="365">
          <cell r="A365" t="str">
            <v>1.2.3.06.001.0041</v>
          </cell>
          <cell r="B365" t="str">
            <v>A</v>
          </cell>
          <cell r="C365">
            <v>1</v>
          </cell>
          <cell r="D365">
            <v>2260</v>
          </cell>
          <cell r="E365" t="str">
            <v>Pav. Retroáreas e Berços 100,101</v>
          </cell>
          <cell r="F365">
            <v>1614217.07</v>
          </cell>
          <cell r="G365">
            <v>0</v>
          </cell>
          <cell r="H365">
            <v>0</v>
          </cell>
          <cell r="I365">
            <v>1614217.07</v>
          </cell>
        </row>
        <row r="366">
          <cell r="A366" t="str">
            <v>1.2.3.06.001.0042</v>
          </cell>
          <cell r="B366" t="str">
            <v>A</v>
          </cell>
          <cell r="C366">
            <v>1</v>
          </cell>
          <cell r="D366">
            <v>2305</v>
          </cell>
          <cell r="E366" t="str">
            <v>Gerenc. e Fiscal. Berço 108 - EM</v>
          </cell>
          <cell r="F366">
            <v>153374.81</v>
          </cell>
          <cell r="G366">
            <v>0</v>
          </cell>
          <cell r="H366">
            <v>0</v>
          </cell>
          <cell r="I366">
            <v>153374.81</v>
          </cell>
        </row>
        <row r="367">
          <cell r="A367" t="str">
            <v>1.2.3.06.001.0043</v>
          </cell>
          <cell r="B367" t="str">
            <v>A</v>
          </cell>
          <cell r="C367">
            <v>1</v>
          </cell>
          <cell r="D367">
            <v>2419</v>
          </cell>
          <cell r="E367" t="str">
            <v>Benfeitorias no Terminal S. J. R</v>
          </cell>
          <cell r="F367">
            <v>2145436.33</v>
          </cell>
          <cell r="G367">
            <v>0</v>
          </cell>
          <cell r="H367">
            <v>0</v>
          </cell>
          <cell r="I367">
            <v>2145436.33</v>
          </cell>
        </row>
        <row r="368">
          <cell r="A368" t="str">
            <v>1.2.3.06.001.0044</v>
          </cell>
          <cell r="B368" t="str">
            <v>A</v>
          </cell>
          <cell r="C368">
            <v>1</v>
          </cell>
          <cell r="D368">
            <v>2434</v>
          </cell>
          <cell r="E368" t="str">
            <v>Benfeitorias no Terminal Cujupe</v>
          </cell>
          <cell r="F368">
            <v>1216045.3799999999</v>
          </cell>
          <cell r="G368">
            <v>0</v>
          </cell>
          <cell r="H368">
            <v>0</v>
          </cell>
          <cell r="I368">
            <v>1216045.3799999999</v>
          </cell>
        </row>
        <row r="369">
          <cell r="A369" t="str">
            <v>1.2.3.06.001.0045</v>
          </cell>
          <cell r="B369" t="str">
            <v>A</v>
          </cell>
          <cell r="C369">
            <v>1</v>
          </cell>
          <cell r="D369">
            <v>2440</v>
          </cell>
          <cell r="E369" t="str">
            <v>Alça Viária de Saída do Tegram</v>
          </cell>
          <cell r="F369">
            <v>200078.64</v>
          </cell>
          <cell r="G369">
            <v>0</v>
          </cell>
          <cell r="H369">
            <v>0</v>
          </cell>
          <cell r="I369">
            <v>200078.64</v>
          </cell>
        </row>
        <row r="370">
          <cell r="A370" t="str">
            <v>1.2.3.06.001.0046</v>
          </cell>
          <cell r="B370" t="str">
            <v>A</v>
          </cell>
          <cell r="C370">
            <v>1</v>
          </cell>
          <cell r="D370">
            <v>2458</v>
          </cell>
          <cell r="E370" t="str">
            <v>Sistema de Combate a Incêndio no</v>
          </cell>
          <cell r="F370">
            <v>18350894.59</v>
          </cell>
          <cell r="G370">
            <v>0</v>
          </cell>
          <cell r="H370">
            <v>0</v>
          </cell>
          <cell r="I370">
            <v>18350894.59</v>
          </cell>
        </row>
        <row r="371">
          <cell r="A371" t="str">
            <v>1.2.3.06.001.0047</v>
          </cell>
          <cell r="B371" t="str">
            <v>A</v>
          </cell>
          <cell r="C371">
            <v>1</v>
          </cell>
          <cell r="D371">
            <v>2551</v>
          </cell>
          <cell r="E371" t="str">
            <v>Cerca em Mourão de Concreto na P</v>
          </cell>
          <cell r="F371">
            <v>155999.99</v>
          </cell>
          <cell r="G371">
            <v>0</v>
          </cell>
          <cell r="H371">
            <v>0</v>
          </cell>
          <cell r="I371">
            <v>155999.99</v>
          </cell>
        </row>
        <row r="372">
          <cell r="A372" t="str">
            <v>1.2.3.06.001.0048</v>
          </cell>
          <cell r="B372" t="str">
            <v>A</v>
          </cell>
          <cell r="C372">
            <v>1</v>
          </cell>
          <cell r="D372">
            <v>2568</v>
          </cell>
          <cell r="E372" t="str">
            <v>Portaria Avançada Provisória</v>
          </cell>
          <cell r="F372">
            <v>1583376.9</v>
          </cell>
          <cell r="G372">
            <v>0</v>
          </cell>
          <cell r="H372">
            <v>0</v>
          </cell>
          <cell r="I372">
            <v>1583376.9</v>
          </cell>
        </row>
        <row r="373">
          <cell r="A373" t="str">
            <v>1.2.3.06.001.0049</v>
          </cell>
          <cell r="B373" t="str">
            <v>A</v>
          </cell>
          <cell r="C373">
            <v>1</v>
          </cell>
          <cell r="D373">
            <v>2577</v>
          </cell>
          <cell r="E373" t="str">
            <v>Barreira de Contenção de Óleo 10</v>
          </cell>
          <cell r="F373">
            <v>835531.49</v>
          </cell>
          <cell r="G373">
            <v>0</v>
          </cell>
          <cell r="H373">
            <v>0</v>
          </cell>
          <cell r="I373">
            <v>835531.49</v>
          </cell>
        </row>
        <row r="374">
          <cell r="A374" t="str">
            <v>1.2.3.06.001.0050</v>
          </cell>
          <cell r="B374" t="str">
            <v>A</v>
          </cell>
          <cell r="C374">
            <v>1</v>
          </cell>
          <cell r="D374">
            <v>2593</v>
          </cell>
          <cell r="E374" t="str">
            <v>Banheiro Berço 108</v>
          </cell>
          <cell r="F374">
            <v>83331.41</v>
          </cell>
          <cell r="G374">
            <v>0</v>
          </cell>
          <cell r="H374">
            <v>0</v>
          </cell>
          <cell r="I374">
            <v>83331.41</v>
          </cell>
        </row>
        <row r="375">
          <cell r="A375" t="str">
            <v>1.2.3.06.001.0051</v>
          </cell>
          <cell r="B375" t="str">
            <v>A</v>
          </cell>
          <cell r="C375">
            <v>1</v>
          </cell>
          <cell r="D375">
            <v>2619</v>
          </cell>
          <cell r="E375" t="str">
            <v>Área de Inspeção de Cargas no PA</v>
          </cell>
          <cell r="F375">
            <v>31968.02</v>
          </cell>
          <cell r="G375">
            <v>0</v>
          </cell>
          <cell r="H375">
            <v>0</v>
          </cell>
          <cell r="I375">
            <v>31968.02</v>
          </cell>
        </row>
        <row r="376">
          <cell r="A376" t="str">
            <v>1.2.3.06.001.0052</v>
          </cell>
          <cell r="B376" t="str">
            <v>A</v>
          </cell>
          <cell r="C376">
            <v>1</v>
          </cell>
          <cell r="D376">
            <v>2624</v>
          </cell>
          <cell r="E376" t="str">
            <v>Novo Terminal de Passageiros do</v>
          </cell>
          <cell r="F376">
            <v>13439082.289999999</v>
          </cell>
          <cell r="G376">
            <v>0</v>
          </cell>
          <cell r="H376">
            <v>0</v>
          </cell>
          <cell r="I376">
            <v>13439082.289999999</v>
          </cell>
        </row>
        <row r="377">
          <cell r="A377" t="str">
            <v>1.2.3.06.001.0053</v>
          </cell>
          <cell r="B377" t="str">
            <v>A</v>
          </cell>
          <cell r="C377">
            <v>1</v>
          </cell>
          <cell r="D377">
            <v>2641</v>
          </cell>
          <cell r="E377" t="str">
            <v>Sist. Elétrico Berço 108 - Contr</v>
          </cell>
          <cell r="F377">
            <v>381331.93</v>
          </cell>
          <cell r="G377">
            <v>0</v>
          </cell>
          <cell r="H377">
            <v>0</v>
          </cell>
          <cell r="I377">
            <v>381331.93</v>
          </cell>
        </row>
        <row r="378">
          <cell r="A378" t="str">
            <v>1.2.3.06.001.0054</v>
          </cell>
          <cell r="B378" t="str">
            <v>A</v>
          </cell>
          <cell r="C378">
            <v>1</v>
          </cell>
          <cell r="D378">
            <v>2686</v>
          </cell>
          <cell r="E378" t="str">
            <v>Pavimentação das Áreas G e H</v>
          </cell>
          <cell r="F378">
            <v>8938491.2200000007</v>
          </cell>
          <cell r="G378">
            <v>0</v>
          </cell>
          <cell r="H378">
            <v>0</v>
          </cell>
          <cell r="I378">
            <v>8938491.2200000007</v>
          </cell>
        </row>
        <row r="379">
          <cell r="A379" t="str">
            <v>1.2.3.06.001.0055</v>
          </cell>
          <cell r="B379" t="str">
            <v>A</v>
          </cell>
          <cell r="C379">
            <v>1</v>
          </cell>
          <cell r="D379">
            <v>2742</v>
          </cell>
          <cell r="E379" t="str">
            <v>Rampa Sul</v>
          </cell>
          <cell r="F379">
            <v>2987833.64</v>
          </cell>
          <cell r="G379">
            <v>0</v>
          </cell>
          <cell r="H379">
            <v>0</v>
          </cell>
          <cell r="I379">
            <v>2987833.64</v>
          </cell>
        </row>
        <row r="380">
          <cell r="A380" t="str">
            <v>1.2.3.06.001.0056</v>
          </cell>
          <cell r="B380" t="str">
            <v>A</v>
          </cell>
          <cell r="C380">
            <v>1</v>
          </cell>
          <cell r="D380">
            <v>2744</v>
          </cell>
          <cell r="E380" t="str">
            <v>Subestação Receptora</v>
          </cell>
          <cell r="F380">
            <v>24829.98</v>
          </cell>
          <cell r="G380">
            <v>0</v>
          </cell>
          <cell r="H380">
            <v>0</v>
          </cell>
          <cell r="I380">
            <v>24829.98</v>
          </cell>
        </row>
        <row r="381">
          <cell r="A381" t="str">
            <v>1.2.3.06.001.0057</v>
          </cell>
          <cell r="B381" t="str">
            <v>A</v>
          </cell>
          <cell r="C381">
            <v>1</v>
          </cell>
          <cell r="D381">
            <v>2746</v>
          </cell>
          <cell r="E381" t="str">
            <v>Pier Flutuante</v>
          </cell>
          <cell r="F381">
            <v>63873.51</v>
          </cell>
          <cell r="G381">
            <v>0</v>
          </cell>
          <cell r="H381">
            <v>0</v>
          </cell>
          <cell r="I381">
            <v>63873.51</v>
          </cell>
        </row>
        <row r="382">
          <cell r="A382" t="str">
            <v>1.2.3.06.001.0058</v>
          </cell>
          <cell r="B382" t="str">
            <v>A</v>
          </cell>
          <cell r="C382">
            <v>1</v>
          </cell>
          <cell r="D382">
            <v>2752</v>
          </cell>
          <cell r="E382" t="str">
            <v>Recuperação Estrutural e Catódic</v>
          </cell>
          <cell r="F382">
            <v>499057.68</v>
          </cell>
          <cell r="G382">
            <v>0</v>
          </cell>
          <cell r="H382">
            <v>0</v>
          </cell>
          <cell r="I382">
            <v>499057.68</v>
          </cell>
        </row>
        <row r="383">
          <cell r="A383" t="str">
            <v>1.2.3.06.001.0059</v>
          </cell>
          <cell r="B383" t="str">
            <v>A</v>
          </cell>
          <cell r="C383">
            <v>1</v>
          </cell>
          <cell r="D383">
            <v>2763</v>
          </cell>
          <cell r="E383" t="str">
            <v>Subestação da Área H</v>
          </cell>
          <cell r="F383">
            <v>69087.73</v>
          </cell>
          <cell r="G383">
            <v>0</v>
          </cell>
          <cell r="H383">
            <v>0</v>
          </cell>
          <cell r="I383">
            <v>69087.73</v>
          </cell>
        </row>
        <row r="384">
          <cell r="A384" t="str">
            <v>1.2.3.06.001.0060</v>
          </cell>
          <cell r="B384" t="str">
            <v>A</v>
          </cell>
          <cell r="C384">
            <v>1</v>
          </cell>
          <cell r="D384">
            <v>2808</v>
          </cell>
          <cell r="E384" t="str">
            <v>Pavimentação dos Acessos e Polig</v>
          </cell>
          <cell r="F384">
            <v>1535272.82</v>
          </cell>
          <cell r="G384">
            <v>0</v>
          </cell>
          <cell r="H384">
            <v>0</v>
          </cell>
          <cell r="I384">
            <v>1535272.82</v>
          </cell>
        </row>
        <row r="385">
          <cell r="A385" t="str">
            <v>1.2.3.06.001.0061</v>
          </cell>
          <cell r="B385" t="str">
            <v>A</v>
          </cell>
          <cell r="C385">
            <v>1</v>
          </cell>
          <cell r="D385">
            <v>2861</v>
          </cell>
          <cell r="E385" t="str">
            <v>Construção do Berço 98</v>
          </cell>
          <cell r="F385">
            <v>1215157</v>
          </cell>
          <cell r="G385">
            <v>0</v>
          </cell>
          <cell r="H385">
            <v>0</v>
          </cell>
          <cell r="I385">
            <v>1215157</v>
          </cell>
        </row>
        <row r="386">
          <cell r="A386" t="str">
            <v>1.2.3.06.001.0062</v>
          </cell>
          <cell r="B386" t="str">
            <v>A</v>
          </cell>
          <cell r="C386">
            <v>1</v>
          </cell>
          <cell r="D386">
            <v>2910</v>
          </cell>
          <cell r="E386" t="str">
            <v>Sala Segura</v>
          </cell>
          <cell r="F386">
            <v>1398960.14</v>
          </cell>
          <cell r="G386">
            <v>0</v>
          </cell>
          <cell r="H386">
            <v>0</v>
          </cell>
          <cell r="I386">
            <v>1398960.14</v>
          </cell>
        </row>
        <row r="387">
          <cell r="A387" t="str">
            <v>1.2.3.06.001.0063</v>
          </cell>
          <cell r="B387" t="str">
            <v>A</v>
          </cell>
          <cell r="C387">
            <v>1</v>
          </cell>
          <cell r="D387">
            <v>2912</v>
          </cell>
          <cell r="E387" t="str">
            <v>Sala de Armamento</v>
          </cell>
          <cell r="F387">
            <v>56565.95</v>
          </cell>
          <cell r="G387">
            <v>0</v>
          </cell>
          <cell r="H387">
            <v>0</v>
          </cell>
          <cell r="I387">
            <v>56565.95</v>
          </cell>
        </row>
        <row r="388">
          <cell r="A388" t="str">
            <v>1.2.3.06.001.0064</v>
          </cell>
          <cell r="B388" t="str">
            <v>A</v>
          </cell>
          <cell r="C388">
            <v>1</v>
          </cell>
          <cell r="D388">
            <v>2993</v>
          </cell>
          <cell r="E388" t="str">
            <v>Infraestrutura CFTV Term. Cujupe</v>
          </cell>
          <cell r="F388">
            <v>502589.06</v>
          </cell>
          <cell r="G388">
            <v>0</v>
          </cell>
          <cell r="H388">
            <v>0</v>
          </cell>
          <cell r="I388">
            <v>502589.06</v>
          </cell>
        </row>
        <row r="389">
          <cell r="A389" t="str">
            <v>1.2.3.06.001.0065</v>
          </cell>
          <cell r="B389" t="str">
            <v>A</v>
          </cell>
          <cell r="C389">
            <v>1</v>
          </cell>
          <cell r="D389">
            <v>2995</v>
          </cell>
          <cell r="E389" t="str">
            <v>Abrigo do Gerador no Pátio GH</v>
          </cell>
          <cell r="F389">
            <v>538350.94999999995</v>
          </cell>
          <cell r="G389">
            <v>0</v>
          </cell>
          <cell r="H389">
            <v>0</v>
          </cell>
          <cell r="I389">
            <v>538350.94999999995</v>
          </cell>
        </row>
        <row r="390">
          <cell r="A390" t="str">
            <v>1.2.3.06.001.0066</v>
          </cell>
          <cell r="B390" t="str">
            <v>A</v>
          </cell>
          <cell r="C390">
            <v>1</v>
          </cell>
          <cell r="D390">
            <v>3785</v>
          </cell>
          <cell r="E390" t="str">
            <v>Estação de Esgotamento Sanitário</v>
          </cell>
          <cell r="F390">
            <v>133328.07</v>
          </cell>
          <cell r="G390">
            <v>0</v>
          </cell>
          <cell r="H390">
            <v>0</v>
          </cell>
          <cell r="I390">
            <v>133328.07</v>
          </cell>
        </row>
        <row r="391">
          <cell r="A391" t="str">
            <v>1.2.3.06.001.0067</v>
          </cell>
          <cell r="B391" t="str">
            <v>A</v>
          </cell>
          <cell r="C391">
            <v>1</v>
          </cell>
          <cell r="D391">
            <v>3786</v>
          </cell>
          <cell r="E391" t="str">
            <v>Subestação 01</v>
          </cell>
          <cell r="F391">
            <v>103575.74</v>
          </cell>
          <cell r="G391">
            <v>0</v>
          </cell>
          <cell r="H391">
            <v>0</v>
          </cell>
          <cell r="I391">
            <v>103575.74</v>
          </cell>
        </row>
        <row r="392">
          <cell r="A392" t="str">
            <v>1.2.3.06.001.0068</v>
          </cell>
          <cell r="B392" t="str">
            <v>A</v>
          </cell>
          <cell r="C392">
            <v>1</v>
          </cell>
          <cell r="D392">
            <v>3787</v>
          </cell>
          <cell r="E392" t="str">
            <v>Rampa Ponta da Espera</v>
          </cell>
          <cell r="F392">
            <v>95713</v>
          </cell>
          <cell r="G392">
            <v>0</v>
          </cell>
          <cell r="H392">
            <v>0</v>
          </cell>
          <cell r="I392">
            <v>95713</v>
          </cell>
        </row>
        <row r="393">
          <cell r="A393" t="str">
            <v>1.2.3.06.001.0069</v>
          </cell>
          <cell r="B393" t="str">
            <v>A</v>
          </cell>
          <cell r="C393">
            <v>1</v>
          </cell>
          <cell r="D393">
            <v>3788</v>
          </cell>
          <cell r="E393" t="str">
            <v>Rampa Cujupe</v>
          </cell>
          <cell r="F393">
            <v>93279.67</v>
          </cell>
          <cell r="G393">
            <v>0</v>
          </cell>
          <cell r="H393">
            <v>0</v>
          </cell>
          <cell r="I393">
            <v>93279.67</v>
          </cell>
        </row>
        <row r="394">
          <cell r="A394" t="str">
            <v>1.2.3.06.001.0070</v>
          </cell>
          <cell r="B394" t="str">
            <v>A</v>
          </cell>
          <cell r="C394">
            <v>1</v>
          </cell>
          <cell r="D394">
            <v>3789</v>
          </cell>
          <cell r="E394" t="str">
            <v>Prédio Corpo de Bombeiro - Novo</v>
          </cell>
          <cell r="F394">
            <v>86894.57</v>
          </cell>
          <cell r="G394">
            <v>0</v>
          </cell>
          <cell r="H394">
            <v>0</v>
          </cell>
          <cell r="I394">
            <v>86894.57</v>
          </cell>
        </row>
        <row r="395">
          <cell r="A395" t="str">
            <v>1.2.3.06.001.0071</v>
          </cell>
          <cell r="B395" t="str">
            <v>A</v>
          </cell>
          <cell r="C395">
            <v>1</v>
          </cell>
          <cell r="D395">
            <v>3790</v>
          </cell>
          <cell r="E395" t="str">
            <v>Cais de São José de Ribamar</v>
          </cell>
          <cell r="F395">
            <v>187485.28</v>
          </cell>
          <cell r="G395">
            <v>0</v>
          </cell>
          <cell r="H395">
            <v>0</v>
          </cell>
          <cell r="I395">
            <v>187485.28</v>
          </cell>
        </row>
        <row r="396">
          <cell r="A396" t="str">
            <v>1.2.3.06.001.0072</v>
          </cell>
          <cell r="B396" t="str">
            <v>A</v>
          </cell>
          <cell r="C396">
            <v>1</v>
          </cell>
          <cell r="D396">
            <v>3791</v>
          </cell>
          <cell r="E396" t="str">
            <v>Subestação 02</v>
          </cell>
          <cell r="F396">
            <v>103575.75</v>
          </cell>
          <cell r="G396">
            <v>0</v>
          </cell>
          <cell r="H396">
            <v>0</v>
          </cell>
          <cell r="I396">
            <v>103575.75</v>
          </cell>
        </row>
        <row r="397">
          <cell r="A397" t="str">
            <v>1.2.3.06.001.0073</v>
          </cell>
          <cell r="B397" t="str">
            <v>A</v>
          </cell>
          <cell r="C397">
            <v>1</v>
          </cell>
          <cell r="D397">
            <v>3792</v>
          </cell>
          <cell r="E397" t="str">
            <v>Subestação 03</v>
          </cell>
          <cell r="F397">
            <v>81250.25</v>
          </cell>
          <cell r="G397">
            <v>0</v>
          </cell>
          <cell r="H397">
            <v>0</v>
          </cell>
          <cell r="I397">
            <v>81250.25</v>
          </cell>
        </row>
        <row r="398">
          <cell r="A398" t="str">
            <v>1.2.3.06.001.0075</v>
          </cell>
          <cell r="B398" t="str">
            <v>A</v>
          </cell>
          <cell r="C398">
            <v>1</v>
          </cell>
          <cell r="D398">
            <v>3861</v>
          </cell>
          <cell r="E398" t="str">
            <v>Sistema de Combate ao Incêndio -</v>
          </cell>
          <cell r="F398">
            <v>1308933.1299999999</v>
          </cell>
          <cell r="G398">
            <v>0</v>
          </cell>
          <cell r="H398">
            <v>0</v>
          </cell>
          <cell r="I398">
            <v>1308933.1299999999</v>
          </cell>
        </row>
        <row r="399">
          <cell r="A399" t="str">
            <v>1.2.3.06.001.0077</v>
          </cell>
          <cell r="B399" t="str">
            <v>A</v>
          </cell>
          <cell r="C399">
            <v>1</v>
          </cell>
          <cell r="D399">
            <v>3918</v>
          </cell>
          <cell r="E399" t="str">
            <v>Base Equip. Combate Incêndios P.</v>
          </cell>
          <cell r="F399">
            <v>489534.22</v>
          </cell>
          <cell r="G399">
            <v>0</v>
          </cell>
          <cell r="H399">
            <v>0</v>
          </cell>
          <cell r="I399">
            <v>489534.22</v>
          </cell>
        </row>
        <row r="400">
          <cell r="A400" t="str">
            <v>1.2.3.06.001.0078</v>
          </cell>
          <cell r="B400" t="str">
            <v>A</v>
          </cell>
          <cell r="C400">
            <v>1</v>
          </cell>
          <cell r="D400">
            <v>3930</v>
          </cell>
          <cell r="E400" t="str">
            <v>Pav. Rígida Acessos e Pátios Gra</v>
          </cell>
          <cell r="F400">
            <v>2153584.92</v>
          </cell>
          <cell r="G400">
            <v>0</v>
          </cell>
          <cell r="H400">
            <v>0</v>
          </cell>
          <cell r="I400">
            <v>2153584.92</v>
          </cell>
        </row>
        <row r="401">
          <cell r="A401" t="str">
            <v>1.2.3.06.001.0079</v>
          </cell>
          <cell r="B401" t="str">
            <v>A</v>
          </cell>
          <cell r="C401">
            <v>1</v>
          </cell>
          <cell r="D401">
            <v>4023</v>
          </cell>
          <cell r="E401" t="str">
            <v>Data Center Ponta da Espera</v>
          </cell>
          <cell r="F401">
            <v>244857.42</v>
          </cell>
          <cell r="G401">
            <v>49584.88</v>
          </cell>
          <cell r="H401">
            <v>0</v>
          </cell>
          <cell r="I401">
            <v>294442.3</v>
          </cell>
        </row>
        <row r="402">
          <cell r="A402" t="str">
            <v>1.2.3.06.002</v>
          </cell>
          <cell r="B402" t="str">
            <v>S</v>
          </cell>
          <cell r="C402">
            <v>1</v>
          </cell>
          <cell r="D402">
            <v>390</v>
          </cell>
          <cell r="E402" t="str">
            <v>Convênio DNIT AQ/173/2003/00</v>
          </cell>
          <cell r="F402">
            <v>2498579.09</v>
          </cell>
          <cell r="G402">
            <v>0</v>
          </cell>
          <cell r="H402">
            <v>0</v>
          </cell>
          <cell r="I402">
            <v>2498579.09</v>
          </cell>
        </row>
        <row r="403">
          <cell r="A403" t="str">
            <v>1.2.3.06.002.0001</v>
          </cell>
          <cell r="B403" t="str">
            <v>S</v>
          </cell>
          <cell r="C403">
            <v>1</v>
          </cell>
          <cell r="D403">
            <v>391</v>
          </cell>
          <cell r="E403" t="str">
            <v>Obras And. Convênio DNIT AQ/173/</v>
          </cell>
          <cell r="F403">
            <v>2498579.09</v>
          </cell>
          <cell r="G403">
            <v>0</v>
          </cell>
          <cell r="H403">
            <v>0</v>
          </cell>
          <cell r="I403">
            <v>2498579.09</v>
          </cell>
        </row>
        <row r="404">
          <cell r="A404" t="str">
            <v>1.2.3.06.002.0001.0001</v>
          </cell>
          <cell r="B404" t="str">
            <v>A</v>
          </cell>
          <cell r="C404">
            <v>1</v>
          </cell>
          <cell r="D404">
            <v>392</v>
          </cell>
          <cell r="E404" t="str">
            <v>Obras em 2004</v>
          </cell>
          <cell r="F404">
            <v>1802447.15</v>
          </cell>
          <cell r="G404">
            <v>0</v>
          </cell>
          <cell r="H404">
            <v>0</v>
          </cell>
          <cell r="I404">
            <v>1802447.15</v>
          </cell>
        </row>
        <row r="405">
          <cell r="A405" t="str">
            <v>1.2.3.06.002.0001.0002</v>
          </cell>
          <cell r="B405" t="str">
            <v>A</v>
          </cell>
          <cell r="C405">
            <v>1</v>
          </cell>
          <cell r="D405">
            <v>393</v>
          </cell>
          <cell r="E405" t="str">
            <v>Sist Atrac. a Laser-DNIT AQ/173/</v>
          </cell>
          <cell r="F405">
            <v>696131.94</v>
          </cell>
          <cell r="G405">
            <v>0</v>
          </cell>
          <cell r="H405">
            <v>0</v>
          </cell>
          <cell r="I405">
            <v>696131.94</v>
          </cell>
        </row>
        <row r="406">
          <cell r="A406" t="str">
            <v>1.2.3.06.003</v>
          </cell>
          <cell r="B406" t="str">
            <v>S</v>
          </cell>
          <cell r="C406">
            <v>1</v>
          </cell>
          <cell r="D406">
            <v>400</v>
          </cell>
          <cell r="E406" t="str">
            <v>Convênio DNIT AQ 00.01.0226/2004</v>
          </cell>
          <cell r="F406">
            <v>565838.06999999995</v>
          </cell>
          <cell r="G406">
            <v>0</v>
          </cell>
          <cell r="H406">
            <v>0</v>
          </cell>
          <cell r="I406">
            <v>565838.06999999995</v>
          </cell>
        </row>
        <row r="407">
          <cell r="A407" t="str">
            <v>1.2.3.06.003.0001</v>
          </cell>
          <cell r="B407" t="str">
            <v>S</v>
          </cell>
          <cell r="C407">
            <v>1</v>
          </cell>
          <cell r="D407">
            <v>401</v>
          </cell>
          <cell r="E407" t="str">
            <v>Obras And. Conv. DNIT AQ 00.01.0</v>
          </cell>
          <cell r="F407">
            <v>565838.06999999995</v>
          </cell>
          <cell r="G407">
            <v>0</v>
          </cell>
          <cell r="H407">
            <v>0</v>
          </cell>
          <cell r="I407">
            <v>565838.06999999995</v>
          </cell>
        </row>
        <row r="408">
          <cell r="A408" t="str">
            <v>1.2.3.06.003.0001.0001</v>
          </cell>
          <cell r="B408" t="str">
            <v>A</v>
          </cell>
          <cell r="C408">
            <v>1</v>
          </cell>
          <cell r="D408">
            <v>402</v>
          </cell>
          <cell r="E408" t="str">
            <v>Posto VIGIAGRO - DNIT AQ 00.01.0</v>
          </cell>
          <cell r="F408">
            <v>59094.83</v>
          </cell>
          <cell r="G408">
            <v>0</v>
          </cell>
          <cell r="H408">
            <v>0</v>
          </cell>
          <cell r="I408">
            <v>59094.83</v>
          </cell>
        </row>
        <row r="409">
          <cell r="A409" t="str">
            <v>1.2.3.06.003.0001.0002</v>
          </cell>
          <cell r="B409" t="str">
            <v>A</v>
          </cell>
          <cell r="C409">
            <v>1</v>
          </cell>
          <cell r="D409">
            <v>403</v>
          </cell>
          <cell r="E409" t="str">
            <v>Prédio Centro de Negócios - DNIT</v>
          </cell>
          <cell r="F409">
            <v>506743.24</v>
          </cell>
          <cell r="G409">
            <v>0</v>
          </cell>
          <cell r="H409">
            <v>0</v>
          </cell>
          <cell r="I409">
            <v>506743.24</v>
          </cell>
        </row>
        <row r="410">
          <cell r="A410" t="str">
            <v>1.2.3.06.004</v>
          </cell>
          <cell r="B410" t="str">
            <v>S</v>
          </cell>
          <cell r="C410">
            <v>1</v>
          </cell>
          <cell r="D410">
            <v>404</v>
          </cell>
          <cell r="E410" t="str">
            <v>Convênio SEP/001/2007</v>
          </cell>
          <cell r="F410">
            <v>16207119.630000001</v>
          </cell>
          <cell r="G410">
            <v>0</v>
          </cell>
          <cell r="H410">
            <v>0</v>
          </cell>
          <cell r="I410">
            <v>16207119.630000001</v>
          </cell>
        </row>
        <row r="411">
          <cell r="A411" t="str">
            <v>1.2.3.06.004.0001</v>
          </cell>
          <cell r="B411" t="str">
            <v>S</v>
          </cell>
          <cell r="C411">
            <v>1</v>
          </cell>
          <cell r="D411">
            <v>405</v>
          </cell>
          <cell r="E411" t="str">
            <v>Obras And. Convênio SEP/001/2007</v>
          </cell>
          <cell r="F411">
            <v>14479635.83</v>
          </cell>
          <cell r="G411">
            <v>0</v>
          </cell>
          <cell r="H411">
            <v>0</v>
          </cell>
          <cell r="I411">
            <v>14479635.83</v>
          </cell>
        </row>
        <row r="412">
          <cell r="A412" t="str">
            <v>1.2.3.06.004.0001.0001</v>
          </cell>
          <cell r="B412" t="str">
            <v>A</v>
          </cell>
          <cell r="C412">
            <v>1</v>
          </cell>
          <cell r="D412">
            <v>406</v>
          </cell>
          <cell r="E412" t="str">
            <v>Dragagem Canal e Const Aterro Hi</v>
          </cell>
          <cell r="F412">
            <v>14479635.83</v>
          </cell>
          <cell r="G412">
            <v>0</v>
          </cell>
          <cell r="H412">
            <v>0</v>
          </cell>
          <cell r="I412">
            <v>14479635.83</v>
          </cell>
        </row>
        <row r="413">
          <cell r="A413" t="str">
            <v>1.2.3.06.004.0002</v>
          </cell>
          <cell r="B413" t="str">
            <v>S</v>
          </cell>
          <cell r="C413">
            <v>1</v>
          </cell>
          <cell r="D413">
            <v>407</v>
          </cell>
          <cell r="E413" t="str">
            <v>Gastos Extraordinários SEP/001/2</v>
          </cell>
          <cell r="F413">
            <v>1727483.8</v>
          </cell>
          <cell r="G413">
            <v>0</v>
          </cell>
          <cell r="H413">
            <v>0</v>
          </cell>
          <cell r="I413">
            <v>1727483.8</v>
          </cell>
        </row>
        <row r="414">
          <cell r="A414" t="str">
            <v>1.2.3.06.004.0002.0001</v>
          </cell>
          <cell r="B414" t="str">
            <v>A</v>
          </cell>
          <cell r="C414">
            <v>1</v>
          </cell>
          <cell r="D414">
            <v>408</v>
          </cell>
          <cell r="E414" t="str">
            <v>IRRF SEP</v>
          </cell>
          <cell r="F414">
            <v>1727483.8</v>
          </cell>
          <cell r="G414">
            <v>0</v>
          </cell>
          <cell r="H414">
            <v>0</v>
          </cell>
          <cell r="I414">
            <v>1727483.8</v>
          </cell>
        </row>
        <row r="415">
          <cell r="A415" t="str">
            <v>1.2.3.06.005</v>
          </cell>
          <cell r="B415" t="str">
            <v>S</v>
          </cell>
          <cell r="C415">
            <v>1</v>
          </cell>
          <cell r="D415">
            <v>1467</v>
          </cell>
          <cell r="E415" t="str">
            <v>Termo de Compromisso SEP/012/201</v>
          </cell>
          <cell r="F415">
            <v>41158949.460000001</v>
          </cell>
          <cell r="G415">
            <v>0</v>
          </cell>
          <cell r="H415">
            <v>0</v>
          </cell>
          <cell r="I415">
            <v>41158949.460000001</v>
          </cell>
        </row>
        <row r="416">
          <cell r="A416" t="str">
            <v>1.2.3.06.005.0001</v>
          </cell>
          <cell r="B416" t="str">
            <v>S</v>
          </cell>
          <cell r="C416">
            <v>1</v>
          </cell>
          <cell r="D416">
            <v>1468</v>
          </cell>
          <cell r="E416" t="str">
            <v>Obras And. Termo de Comp. SEP/01</v>
          </cell>
          <cell r="F416">
            <v>40564207.960000001</v>
          </cell>
          <cell r="G416">
            <v>0</v>
          </cell>
          <cell r="H416">
            <v>0</v>
          </cell>
          <cell r="I416">
            <v>40564207.960000001</v>
          </cell>
        </row>
        <row r="417">
          <cell r="A417" t="str">
            <v>1.2.3.06.005.0001.0001</v>
          </cell>
          <cell r="B417" t="str">
            <v>A</v>
          </cell>
          <cell r="C417">
            <v>1</v>
          </cell>
          <cell r="D417">
            <v>1469</v>
          </cell>
          <cell r="E417" t="str">
            <v>Construção Berço 108 - SEP/012/2</v>
          </cell>
          <cell r="F417">
            <v>38237878.189999998</v>
          </cell>
          <cell r="G417">
            <v>0</v>
          </cell>
          <cell r="H417">
            <v>0</v>
          </cell>
          <cell r="I417">
            <v>38237878.189999998</v>
          </cell>
        </row>
        <row r="418">
          <cell r="A418" t="str">
            <v>1.2.3.06.005.0001.0002</v>
          </cell>
          <cell r="B418" t="str">
            <v>A</v>
          </cell>
          <cell r="C418">
            <v>1</v>
          </cell>
          <cell r="D418">
            <v>1653</v>
          </cell>
          <cell r="E418" t="str">
            <v>Ger. Fiscal. Berço 108 - SEP/012</v>
          </cell>
          <cell r="F418">
            <v>2326329.77</v>
          </cell>
          <cell r="G418">
            <v>0</v>
          </cell>
          <cell r="H418">
            <v>0</v>
          </cell>
          <cell r="I418">
            <v>2326329.77</v>
          </cell>
        </row>
        <row r="419">
          <cell r="A419" t="str">
            <v>1.2.3.06.005.0002</v>
          </cell>
          <cell r="B419" t="str">
            <v>S</v>
          </cell>
          <cell r="C419">
            <v>1</v>
          </cell>
          <cell r="D419">
            <v>1550</v>
          </cell>
          <cell r="E419" t="str">
            <v>Gastos Extraordinários TC SEP/01</v>
          </cell>
          <cell r="F419">
            <v>594741.5</v>
          </cell>
          <cell r="G419">
            <v>0</v>
          </cell>
          <cell r="H419">
            <v>0</v>
          </cell>
          <cell r="I419">
            <v>594741.5</v>
          </cell>
        </row>
        <row r="420">
          <cell r="A420" t="str">
            <v>1.2.3.06.005.0002.0001</v>
          </cell>
          <cell r="B420" t="str">
            <v>A</v>
          </cell>
          <cell r="C420">
            <v>1</v>
          </cell>
          <cell r="D420">
            <v>1551</v>
          </cell>
          <cell r="E420" t="str">
            <v>IRRF TC SEP</v>
          </cell>
          <cell r="F420">
            <v>594741.5</v>
          </cell>
          <cell r="G420">
            <v>0</v>
          </cell>
          <cell r="H420">
            <v>0</v>
          </cell>
          <cell r="I420">
            <v>594741.5</v>
          </cell>
        </row>
        <row r="421">
          <cell r="A421" t="str">
            <v>1.2.3.06.006</v>
          </cell>
          <cell r="B421" t="str">
            <v>S</v>
          </cell>
          <cell r="C421">
            <v>1</v>
          </cell>
          <cell r="D421">
            <v>1956</v>
          </cell>
          <cell r="E421" t="str">
            <v>Termo de Compromisso SEP/04/2014</v>
          </cell>
          <cell r="F421">
            <v>30275029.75</v>
          </cell>
          <cell r="G421">
            <v>0</v>
          </cell>
          <cell r="H421">
            <v>0</v>
          </cell>
          <cell r="I421">
            <v>30275029.75</v>
          </cell>
        </row>
        <row r="422">
          <cell r="A422" t="str">
            <v>1.2.3.06.006.0001</v>
          </cell>
          <cell r="B422" t="str">
            <v>S</v>
          </cell>
          <cell r="C422">
            <v>1</v>
          </cell>
          <cell r="D422">
            <v>1957</v>
          </cell>
          <cell r="E422" t="str">
            <v>Obras And. Termo de Comp. SEP/04</v>
          </cell>
          <cell r="F422">
            <v>26943567.82</v>
          </cell>
          <cell r="G422">
            <v>0</v>
          </cell>
          <cell r="H422">
            <v>0</v>
          </cell>
          <cell r="I422">
            <v>26943567.82</v>
          </cell>
        </row>
        <row r="423">
          <cell r="A423" t="str">
            <v>1.2.3.06.006.0001.0001</v>
          </cell>
          <cell r="B423" t="str">
            <v>A</v>
          </cell>
          <cell r="C423">
            <v>1</v>
          </cell>
          <cell r="D423">
            <v>1958</v>
          </cell>
          <cell r="E423" t="str">
            <v>Construção Berço 108 - SEP/04/20</v>
          </cell>
          <cell r="F423">
            <v>24051626.989999998</v>
          </cell>
          <cell r="G423">
            <v>0</v>
          </cell>
          <cell r="H423">
            <v>0</v>
          </cell>
          <cell r="I423">
            <v>24051626.989999998</v>
          </cell>
        </row>
        <row r="424">
          <cell r="A424" t="str">
            <v>1.2.3.06.006.0001.0002</v>
          </cell>
          <cell r="B424" t="str">
            <v>A</v>
          </cell>
          <cell r="C424">
            <v>1</v>
          </cell>
          <cell r="D424">
            <v>1959</v>
          </cell>
          <cell r="E424" t="str">
            <v>Ger. Fiscal. Berço 108 - SEP/04/</v>
          </cell>
          <cell r="F424">
            <v>1942386.71</v>
          </cell>
          <cell r="G424">
            <v>0</v>
          </cell>
          <cell r="H424">
            <v>0</v>
          </cell>
          <cell r="I424">
            <v>1942386.71</v>
          </cell>
        </row>
        <row r="425">
          <cell r="A425" t="str">
            <v>1.2.3.06.006.0001.0003</v>
          </cell>
          <cell r="B425" t="str">
            <v>A</v>
          </cell>
          <cell r="C425">
            <v>1</v>
          </cell>
          <cell r="D425">
            <v>2594</v>
          </cell>
          <cell r="E425" t="str">
            <v>Banheiro Berço 108 - SEP/04/2014</v>
          </cell>
          <cell r="F425">
            <v>162550.74</v>
          </cell>
          <cell r="G425">
            <v>0</v>
          </cell>
          <cell r="H425">
            <v>0</v>
          </cell>
          <cell r="I425">
            <v>162550.74</v>
          </cell>
        </row>
        <row r="426">
          <cell r="A426" t="str">
            <v>1.2.3.06.006.0001.0004</v>
          </cell>
          <cell r="B426" t="str">
            <v>A</v>
          </cell>
          <cell r="C426">
            <v>1</v>
          </cell>
          <cell r="D426">
            <v>2640</v>
          </cell>
          <cell r="E426" t="str">
            <v>Sist. Elétrico Berço 108 - SEP/0</v>
          </cell>
          <cell r="F426">
            <v>787003.38</v>
          </cell>
          <cell r="G426">
            <v>0</v>
          </cell>
          <cell r="H426">
            <v>0</v>
          </cell>
          <cell r="I426">
            <v>787003.38</v>
          </cell>
        </row>
        <row r="427">
          <cell r="A427" t="str">
            <v>1.2.3.06.006.0003</v>
          </cell>
          <cell r="B427" t="str">
            <v>S</v>
          </cell>
          <cell r="C427">
            <v>1</v>
          </cell>
          <cell r="D427">
            <v>2454</v>
          </cell>
          <cell r="E427" t="str">
            <v>Bens Móveis Termo de Comp. SEP/0</v>
          </cell>
          <cell r="F427">
            <v>3331461.93</v>
          </cell>
          <cell r="G427">
            <v>0</v>
          </cell>
          <cell r="H427">
            <v>0</v>
          </cell>
          <cell r="I427">
            <v>3331461.93</v>
          </cell>
        </row>
        <row r="428">
          <cell r="A428" t="str">
            <v>1.2.3.06.006.0003.0001</v>
          </cell>
          <cell r="B428" t="str">
            <v>A</v>
          </cell>
          <cell r="C428">
            <v>1</v>
          </cell>
          <cell r="D428">
            <v>2455</v>
          </cell>
          <cell r="E428" t="str">
            <v>Defensas Termo de Comp. SEP/04/2</v>
          </cell>
          <cell r="F428">
            <v>3331461.93</v>
          </cell>
          <cell r="G428">
            <v>0</v>
          </cell>
          <cell r="H428">
            <v>0</v>
          </cell>
          <cell r="I428">
            <v>3331461.93</v>
          </cell>
        </row>
        <row r="429">
          <cell r="A429" t="str">
            <v>1.2.3.08</v>
          </cell>
          <cell r="B429" t="str">
            <v>S</v>
          </cell>
          <cell r="C429">
            <v>1</v>
          </cell>
          <cell r="D429">
            <v>2611</v>
          </cell>
          <cell r="E429" t="str">
            <v>Bens Móveis em Montagem</v>
          </cell>
          <cell r="F429">
            <v>7794045.25</v>
          </cell>
          <cell r="G429">
            <v>0</v>
          </cell>
          <cell r="H429">
            <v>0</v>
          </cell>
          <cell r="I429">
            <v>7794045.25</v>
          </cell>
        </row>
        <row r="430">
          <cell r="A430" t="str">
            <v>1.2.3.08.002</v>
          </cell>
          <cell r="B430" t="str">
            <v>A</v>
          </cell>
          <cell r="C430">
            <v>1</v>
          </cell>
          <cell r="D430">
            <v>2613</v>
          </cell>
          <cell r="E430" t="str">
            <v>Equipamentos de Informática em M</v>
          </cell>
          <cell r="F430">
            <v>7445521.75</v>
          </cell>
          <cell r="G430">
            <v>0</v>
          </cell>
          <cell r="H430">
            <v>0</v>
          </cell>
          <cell r="I430">
            <v>7445521.75</v>
          </cell>
        </row>
        <row r="431">
          <cell r="A431" t="str">
            <v>1.2.3.08.003</v>
          </cell>
          <cell r="B431" t="str">
            <v>A</v>
          </cell>
          <cell r="C431">
            <v>1</v>
          </cell>
          <cell r="D431">
            <v>2614</v>
          </cell>
          <cell r="E431" t="str">
            <v>Máquinas e Equipamentos em Monta</v>
          </cell>
          <cell r="F431">
            <v>148205.74</v>
          </cell>
          <cell r="G431">
            <v>0</v>
          </cell>
          <cell r="H431">
            <v>0</v>
          </cell>
          <cell r="I431">
            <v>148205.74</v>
          </cell>
        </row>
        <row r="432">
          <cell r="A432" t="str">
            <v>1.2.3.08.005</v>
          </cell>
          <cell r="B432" t="str">
            <v>A</v>
          </cell>
          <cell r="C432">
            <v>1</v>
          </cell>
          <cell r="D432">
            <v>2616</v>
          </cell>
          <cell r="E432" t="str">
            <v>Defensas e Cabeços em Montagem</v>
          </cell>
          <cell r="F432">
            <v>200317.76</v>
          </cell>
          <cell r="G432">
            <v>0</v>
          </cell>
          <cell r="H432">
            <v>0</v>
          </cell>
          <cell r="I432">
            <v>200317.76</v>
          </cell>
        </row>
        <row r="433">
          <cell r="A433" t="str">
            <v>1.2.4</v>
          </cell>
          <cell r="B433" t="str">
            <v>S</v>
          </cell>
          <cell r="C433">
            <v>1</v>
          </cell>
          <cell r="D433">
            <v>409</v>
          </cell>
          <cell r="E433" t="str">
            <v>Intangível</v>
          </cell>
          <cell r="F433">
            <v>24395883.510000002</v>
          </cell>
          <cell r="G433">
            <v>0</v>
          </cell>
          <cell r="H433">
            <v>0</v>
          </cell>
          <cell r="I433">
            <v>24395883.510000002</v>
          </cell>
        </row>
        <row r="434">
          <cell r="A434" t="str">
            <v>1.2.4.01</v>
          </cell>
          <cell r="B434" t="str">
            <v>S</v>
          </cell>
          <cell r="C434">
            <v>1</v>
          </cell>
          <cell r="D434">
            <v>410</v>
          </cell>
          <cell r="E434" t="str">
            <v>Implantação de Sist. de Gestão e</v>
          </cell>
          <cell r="F434">
            <v>29300153.579999998</v>
          </cell>
          <cell r="G434">
            <v>0</v>
          </cell>
          <cell r="H434">
            <v>0</v>
          </cell>
          <cell r="I434">
            <v>29300153.579999998</v>
          </cell>
        </row>
        <row r="435">
          <cell r="A435" t="str">
            <v>1.2.4.01.001</v>
          </cell>
          <cell r="B435" t="str">
            <v>A</v>
          </cell>
          <cell r="C435">
            <v>1</v>
          </cell>
          <cell r="D435">
            <v>411</v>
          </cell>
          <cell r="E435" t="str">
            <v>Instalações de Equipamentos da O</v>
          </cell>
          <cell r="F435">
            <v>160249.01999999999</v>
          </cell>
          <cell r="G435">
            <v>0</v>
          </cell>
          <cell r="H435">
            <v>0</v>
          </cell>
          <cell r="I435">
            <v>160249.01999999999</v>
          </cell>
        </row>
        <row r="436">
          <cell r="A436" t="str">
            <v>1.2.4.01.002</v>
          </cell>
          <cell r="B436" t="str">
            <v>A</v>
          </cell>
          <cell r="C436">
            <v>1</v>
          </cell>
          <cell r="D436">
            <v>412</v>
          </cell>
          <cell r="E436" t="str">
            <v>Estudos e Projetos</v>
          </cell>
          <cell r="F436">
            <v>11750263.279999999</v>
          </cell>
          <cell r="G436">
            <v>0</v>
          </cell>
          <cell r="H436">
            <v>0</v>
          </cell>
          <cell r="I436">
            <v>11750263.279999999</v>
          </cell>
        </row>
        <row r="437">
          <cell r="A437" t="str">
            <v>1.2.4.01.003</v>
          </cell>
          <cell r="B437" t="str">
            <v>A</v>
          </cell>
          <cell r="C437">
            <v>1</v>
          </cell>
          <cell r="D437">
            <v>413</v>
          </cell>
          <cell r="E437" t="str">
            <v>Implant. do Sist. de Gestão Adm/</v>
          </cell>
          <cell r="F437">
            <v>118838.02</v>
          </cell>
          <cell r="G437">
            <v>0</v>
          </cell>
          <cell r="H437">
            <v>0</v>
          </cell>
          <cell r="I437">
            <v>118838.02</v>
          </cell>
        </row>
        <row r="438">
          <cell r="A438" t="str">
            <v>1.2.4.01.004</v>
          </cell>
          <cell r="B438" t="str">
            <v>A</v>
          </cell>
          <cell r="C438">
            <v>1</v>
          </cell>
          <cell r="D438">
            <v>414</v>
          </cell>
          <cell r="E438" t="str">
            <v>Licença de Uso</v>
          </cell>
          <cell r="F438">
            <v>896214.12</v>
          </cell>
          <cell r="G438">
            <v>0</v>
          </cell>
          <cell r="H438">
            <v>0</v>
          </cell>
          <cell r="I438">
            <v>896214.12</v>
          </cell>
        </row>
        <row r="439">
          <cell r="A439" t="str">
            <v>1.2.4.01.005</v>
          </cell>
          <cell r="B439" t="str">
            <v>A</v>
          </cell>
          <cell r="C439">
            <v>1</v>
          </cell>
          <cell r="D439">
            <v>415</v>
          </cell>
          <cell r="E439" t="str">
            <v>Projetos Diversos para Nova Sede</v>
          </cell>
          <cell r="F439">
            <v>168210</v>
          </cell>
          <cell r="G439">
            <v>0</v>
          </cell>
          <cell r="H439">
            <v>0</v>
          </cell>
          <cell r="I439">
            <v>168210</v>
          </cell>
        </row>
        <row r="440">
          <cell r="A440" t="str">
            <v>1.2.4.01.006</v>
          </cell>
          <cell r="B440" t="str">
            <v>A</v>
          </cell>
          <cell r="C440">
            <v>1</v>
          </cell>
          <cell r="D440">
            <v>416</v>
          </cell>
          <cell r="E440" t="str">
            <v>Projeto de Ampl. do Porto do Ita</v>
          </cell>
          <cell r="F440">
            <v>655537.57999999996</v>
          </cell>
          <cell r="G440">
            <v>0</v>
          </cell>
          <cell r="H440">
            <v>0</v>
          </cell>
          <cell r="I440">
            <v>655537.57999999996</v>
          </cell>
        </row>
        <row r="441">
          <cell r="A441" t="str">
            <v>1.2.4.01.007</v>
          </cell>
          <cell r="B441" t="str">
            <v>A</v>
          </cell>
          <cell r="C441">
            <v>1</v>
          </cell>
          <cell r="D441">
            <v>417</v>
          </cell>
          <cell r="E441" t="str">
            <v>Programa de Certificação</v>
          </cell>
          <cell r="F441">
            <v>265770</v>
          </cell>
          <cell r="G441">
            <v>0</v>
          </cell>
          <cell r="H441">
            <v>0</v>
          </cell>
          <cell r="I441">
            <v>265770</v>
          </cell>
        </row>
        <row r="442">
          <cell r="A442" t="str">
            <v>1.2.4.01.008</v>
          </cell>
          <cell r="B442" t="str">
            <v>A</v>
          </cell>
          <cell r="C442">
            <v>1</v>
          </cell>
          <cell r="D442">
            <v>418</v>
          </cell>
          <cell r="E442" t="str">
            <v>Instalações de Rede e Outros na</v>
          </cell>
          <cell r="F442">
            <v>1532344.41</v>
          </cell>
          <cell r="G442">
            <v>0</v>
          </cell>
          <cell r="H442">
            <v>0</v>
          </cell>
          <cell r="I442">
            <v>1532344.41</v>
          </cell>
        </row>
        <row r="443">
          <cell r="A443" t="str">
            <v>1.2.4.01.009</v>
          </cell>
          <cell r="B443" t="str">
            <v>A</v>
          </cell>
          <cell r="C443">
            <v>1</v>
          </cell>
          <cell r="D443">
            <v>419</v>
          </cell>
          <cell r="E443" t="str">
            <v>Implant. do Sist. - Fund. Sousan</v>
          </cell>
          <cell r="F443">
            <v>1550000</v>
          </cell>
          <cell r="G443">
            <v>0</v>
          </cell>
          <cell r="H443">
            <v>0</v>
          </cell>
          <cell r="I443">
            <v>1550000</v>
          </cell>
        </row>
        <row r="444">
          <cell r="A444" t="str">
            <v>1.2.4.01.010</v>
          </cell>
          <cell r="B444" t="str">
            <v>A</v>
          </cell>
          <cell r="C444">
            <v>1</v>
          </cell>
          <cell r="D444">
            <v>420</v>
          </cell>
          <cell r="E444" t="str">
            <v>Drag. de Aprofundamento do Cais</v>
          </cell>
          <cell r="F444">
            <v>3159930</v>
          </cell>
          <cell r="G444">
            <v>0</v>
          </cell>
          <cell r="H444">
            <v>0</v>
          </cell>
          <cell r="I444">
            <v>3159930</v>
          </cell>
        </row>
        <row r="445">
          <cell r="A445" t="str">
            <v>1.2.4.01.011</v>
          </cell>
          <cell r="B445" t="str">
            <v>A</v>
          </cell>
          <cell r="C445">
            <v>1</v>
          </cell>
          <cell r="D445">
            <v>421</v>
          </cell>
          <cell r="E445" t="str">
            <v>Melhorias Prédio Adm Codomar</v>
          </cell>
          <cell r="F445">
            <v>281907.7</v>
          </cell>
          <cell r="G445">
            <v>0</v>
          </cell>
          <cell r="H445">
            <v>0</v>
          </cell>
          <cell r="I445">
            <v>281907.7</v>
          </cell>
        </row>
        <row r="446">
          <cell r="A446" t="str">
            <v>1.2.4.01.012</v>
          </cell>
          <cell r="B446" t="str">
            <v>A</v>
          </cell>
          <cell r="C446">
            <v>1</v>
          </cell>
          <cell r="D446">
            <v>422</v>
          </cell>
          <cell r="E446" t="str">
            <v>Instalações na Operação</v>
          </cell>
          <cell r="F446">
            <v>224137.31</v>
          </cell>
          <cell r="G446">
            <v>0</v>
          </cell>
          <cell r="H446">
            <v>0</v>
          </cell>
          <cell r="I446">
            <v>224137.31</v>
          </cell>
        </row>
        <row r="447">
          <cell r="A447" t="str">
            <v>1.2.4.01.013</v>
          </cell>
          <cell r="B447" t="str">
            <v>A</v>
          </cell>
          <cell r="C447">
            <v>1</v>
          </cell>
          <cell r="D447">
            <v>423</v>
          </cell>
          <cell r="E447" t="str">
            <v>Modern.e Reimplant.Sist-Fund.Sou</v>
          </cell>
          <cell r="F447">
            <v>3000000</v>
          </cell>
          <cell r="G447">
            <v>0</v>
          </cell>
          <cell r="H447">
            <v>0</v>
          </cell>
          <cell r="I447">
            <v>3000000</v>
          </cell>
        </row>
        <row r="448">
          <cell r="A448" t="str">
            <v>1.2.4.01.014</v>
          </cell>
          <cell r="B448" t="str">
            <v>A</v>
          </cell>
          <cell r="C448">
            <v>1</v>
          </cell>
          <cell r="D448">
            <v>424</v>
          </cell>
          <cell r="E448" t="str">
            <v>Recuperações em Imóveis de Terce</v>
          </cell>
          <cell r="F448">
            <v>5387272.5499999998</v>
          </cell>
          <cell r="G448">
            <v>0</v>
          </cell>
          <cell r="H448">
            <v>0</v>
          </cell>
          <cell r="I448">
            <v>5387272.5499999998</v>
          </cell>
        </row>
        <row r="449">
          <cell r="A449" t="str">
            <v>1.2.4.01.015</v>
          </cell>
          <cell r="B449" t="str">
            <v>A</v>
          </cell>
          <cell r="C449">
            <v>1</v>
          </cell>
          <cell r="D449">
            <v>425</v>
          </cell>
          <cell r="E449" t="str">
            <v>Melhoria Prédios da Emap</v>
          </cell>
          <cell r="F449">
            <v>149479.59</v>
          </cell>
          <cell r="G449">
            <v>0</v>
          </cell>
          <cell r="H449">
            <v>0</v>
          </cell>
          <cell r="I449">
            <v>149479.59</v>
          </cell>
        </row>
        <row r="450">
          <cell r="A450" t="str">
            <v>1.2.4.02</v>
          </cell>
          <cell r="B450" t="str">
            <v>S</v>
          </cell>
          <cell r="C450">
            <v>1</v>
          </cell>
          <cell r="D450">
            <v>1370</v>
          </cell>
          <cell r="E450" t="str">
            <v>Softwares e Direitos</v>
          </cell>
          <cell r="F450">
            <v>24395883.510000002</v>
          </cell>
          <cell r="G450">
            <v>0</v>
          </cell>
          <cell r="H450">
            <v>0</v>
          </cell>
          <cell r="I450">
            <v>24395883.510000002</v>
          </cell>
        </row>
        <row r="451">
          <cell r="A451" t="str">
            <v>1.2.4.02.001</v>
          </cell>
          <cell r="B451" t="str">
            <v>A</v>
          </cell>
          <cell r="C451">
            <v>1</v>
          </cell>
          <cell r="D451">
            <v>1371</v>
          </cell>
          <cell r="E451" t="str">
            <v>E-DOCS Sist. Controle Elet. de D</v>
          </cell>
          <cell r="F451">
            <v>1187641.6000000001</v>
          </cell>
          <cell r="G451">
            <v>0</v>
          </cell>
          <cell r="H451">
            <v>0</v>
          </cell>
          <cell r="I451">
            <v>1187641.6000000001</v>
          </cell>
        </row>
        <row r="452">
          <cell r="A452" t="str">
            <v>1.2.4.02.002</v>
          </cell>
          <cell r="B452" t="str">
            <v>A</v>
          </cell>
          <cell r="C452">
            <v>1</v>
          </cell>
          <cell r="D452">
            <v>1372</v>
          </cell>
          <cell r="E452" t="str">
            <v>S2GPI - Sist. Gov. Ger. Portuári</v>
          </cell>
          <cell r="F452">
            <v>13583641.640000001</v>
          </cell>
          <cell r="G452">
            <v>0</v>
          </cell>
          <cell r="H452">
            <v>0</v>
          </cell>
          <cell r="I452">
            <v>13583641.640000001</v>
          </cell>
        </row>
        <row r="453">
          <cell r="A453" t="str">
            <v>1.2.4.02.003</v>
          </cell>
          <cell r="B453" t="str">
            <v>A</v>
          </cell>
          <cell r="C453">
            <v>1</v>
          </cell>
          <cell r="D453">
            <v>1851</v>
          </cell>
          <cell r="E453" t="str">
            <v>Licenças de Uso</v>
          </cell>
          <cell r="F453">
            <v>9624600.2699999996</v>
          </cell>
          <cell r="G453">
            <v>0</v>
          </cell>
          <cell r="H453">
            <v>0</v>
          </cell>
          <cell r="I453">
            <v>9624600.2699999996</v>
          </cell>
        </row>
        <row r="454">
          <cell r="A454" t="str">
            <v>1.2.4.03</v>
          </cell>
          <cell r="B454" t="str">
            <v>S</v>
          </cell>
          <cell r="C454">
            <v>1</v>
          </cell>
          <cell r="D454">
            <v>1847</v>
          </cell>
          <cell r="E454" t="str">
            <v>(-) Amortizações Acumuladas</v>
          </cell>
          <cell r="F454">
            <v>29300153.579999998</v>
          </cell>
          <cell r="G454">
            <v>0</v>
          </cell>
          <cell r="H454">
            <v>0</v>
          </cell>
          <cell r="I454">
            <v>-29300153.579999998</v>
          </cell>
        </row>
        <row r="455">
          <cell r="A455" t="str">
            <v>1.2.4.03.001</v>
          </cell>
          <cell r="B455" t="str">
            <v>A</v>
          </cell>
          <cell r="C455">
            <v>1</v>
          </cell>
          <cell r="D455">
            <v>426</v>
          </cell>
          <cell r="E455" t="str">
            <v>(-) Amortizações acumuladas</v>
          </cell>
          <cell r="F455">
            <v>29300153.579999998</v>
          </cell>
          <cell r="G455">
            <v>0</v>
          </cell>
          <cell r="H455">
            <v>0</v>
          </cell>
          <cell r="I455">
            <v>-29300153.579999998</v>
          </cell>
        </row>
        <row r="456">
          <cell r="A456" t="str">
            <v>1.3</v>
          </cell>
          <cell r="B456" t="str">
            <v>S</v>
          </cell>
          <cell r="C456">
            <v>1</v>
          </cell>
          <cell r="D456">
            <v>427</v>
          </cell>
          <cell r="E456" t="str">
            <v>Ativo de Compensação</v>
          </cell>
          <cell r="F456">
            <v>88283872.469999999</v>
          </cell>
          <cell r="G456">
            <v>0</v>
          </cell>
          <cell r="H456">
            <v>0</v>
          </cell>
          <cell r="I456">
            <v>88283872.469999999</v>
          </cell>
        </row>
        <row r="457">
          <cell r="A457" t="str">
            <v>1.3.1</v>
          </cell>
          <cell r="B457" t="str">
            <v>S</v>
          </cell>
          <cell r="C457">
            <v>1</v>
          </cell>
          <cell r="D457">
            <v>428</v>
          </cell>
          <cell r="E457" t="str">
            <v>Convênio Estado/União</v>
          </cell>
          <cell r="F457">
            <v>88283872.469999999</v>
          </cell>
          <cell r="G457">
            <v>0</v>
          </cell>
          <cell r="H457">
            <v>0</v>
          </cell>
          <cell r="I457">
            <v>88283872.469999999</v>
          </cell>
        </row>
        <row r="458">
          <cell r="A458" t="str">
            <v>1.3.1.02</v>
          </cell>
          <cell r="B458" t="str">
            <v>S</v>
          </cell>
          <cell r="C458">
            <v>1</v>
          </cell>
          <cell r="D458">
            <v>429</v>
          </cell>
          <cell r="E458" t="str">
            <v>Bens da Codomar</v>
          </cell>
          <cell r="F458">
            <v>88283872.469999999</v>
          </cell>
          <cell r="G458">
            <v>0</v>
          </cell>
          <cell r="H458">
            <v>0</v>
          </cell>
          <cell r="I458">
            <v>88283872.469999999</v>
          </cell>
        </row>
        <row r="459">
          <cell r="A459" t="str">
            <v>1.3.1.02.001</v>
          </cell>
          <cell r="B459" t="str">
            <v>A</v>
          </cell>
          <cell r="C459">
            <v>1</v>
          </cell>
          <cell r="D459">
            <v>430</v>
          </cell>
          <cell r="E459" t="str">
            <v>Bens Móveis</v>
          </cell>
          <cell r="F459">
            <v>1588934.94</v>
          </cell>
          <cell r="G459">
            <v>0</v>
          </cell>
          <cell r="H459">
            <v>0</v>
          </cell>
          <cell r="I459">
            <v>1588934.94</v>
          </cell>
        </row>
        <row r="460">
          <cell r="A460" t="str">
            <v>1.3.1.02.002</v>
          </cell>
          <cell r="B460" t="str">
            <v>A</v>
          </cell>
          <cell r="C460">
            <v>1</v>
          </cell>
          <cell r="D460">
            <v>431</v>
          </cell>
          <cell r="E460" t="str">
            <v>Bens Imóveis</v>
          </cell>
          <cell r="F460">
            <v>86694937.530000001</v>
          </cell>
          <cell r="G460">
            <v>0</v>
          </cell>
          <cell r="H460">
            <v>0</v>
          </cell>
          <cell r="I460">
            <v>86694937.530000001</v>
          </cell>
        </row>
        <row r="461">
          <cell r="A461">
            <v>2</v>
          </cell>
          <cell r="B461" t="str">
            <v>S</v>
          </cell>
          <cell r="C461">
            <v>2</v>
          </cell>
          <cell r="D461">
            <v>432</v>
          </cell>
          <cell r="E461" t="str">
            <v>PASSIVO</v>
          </cell>
          <cell r="F461">
            <v>1149058502.23</v>
          </cell>
          <cell r="G461">
            <v>14123141.199999999</v>
          </cell>
          <cell r="H461">
            <v>17465757.43</v>
          </cell>
          <cell r="I461">
            <v>-1152401118.46</v>
          </cell>
        </row>
        <row r="462">
          <cell r="A462" t="str">
            <v>2.1</v>
          </cell>
          <cell r="B462" t="str">
            <v>S</v>
          </cell>
          <cell r="C462">
            <v>2</v>
          </cell>
          <cell r="D462">
            <v>433</v>
          </cell>
          <cell r="E462" t="str">
            <v>Passivo Circulante</v>
          </cell>
          <cell r="F462">
            <v>94039387.739999995</v>
          </cell>
          <cell r="G462">
            <v>13616393.93</v>
          </cell>
          <cell r="H462">
            <v>17465757.43</v>
          </cell>
          <cell r="I462">
            <v>-97888751.239999995</v>
          </cell>
        </row>
        <row r="463">
          <cell r="A463" t="str">
            <v>2.1.1</v>
          </cell>
          <cell r="B463" t="str">
            <v>S</v>
          </cell>
          <cell r="C463">
            <v>2</v>
          </cell>
          <cell r="D463">
            <v>434</v>
          </cell>
          <cell r="E463" t="str">
            <v>Exigível a Curto Prazo</v>
          </cell>
          <cell r="F463">
            <v>94039387.739999995</v>
          </cell>
          <cell r="G463">
            <v>13616393.93</v>
          </cell>
          <cell r="H463">
            <v>17465757.43</v>
          </cell>
          <cell r="I463">
            <v>-97888751.239999995</v>
          </cell>
        </row>
        <row r="464">
          <cell r="A464" t="str">
            <v>2.1.1.02</v>
          </cell>
          <cell r="B464" t="str">
            <v>S</v>
          </cell>
          <cell r="C464">
            <v>2</v>
          </cell>
          <cell r="D464">
            <v>437</v>
          </cell>
          <cell r="E464" t="str">
            <v>Fornecedores</v>
          </cell>
          <cell r="F464">
            <v>2445806.64</v>
          </cell>
          <cell r="G464">
            <v>4328127.4000000004</v>
          </cell>
          <cell r="H464">
            <v>5269592.7</v>
          </cell>
          <cell r="I464">
            <v>-3387271.94</v>
          </cell>
        </row>
        <row r="465">
          <cell r="A465" t="str">
            <v>2.1.1.02.001</v>
          </cell>
          <cell r="B465" t="str">
            <v>S</v>
          </cell>
          <cell r="C465">
            <v>2</v>
          </cell>
          <cell r="D465">
            <v>438</v>
          </cell>
          <cell r="E465" t="str">
            <v>Fornecedores a Pagar</v>
          </cell>
          <cell r="F465">
            <v>2445806.64</v>
          </cell>
          <cell r="G465">
            <v>4328127.4000000004</v>
          </cell>
          <cell r="H465">
            <v>5269592.7</v>
          </cell>
          <cell r="I465">
            <v>-3387271.94</v>
          </cell>
        </row>
        <row r="466">
          <cell r="A466" t="str">
            <v>2.1.1.02.001.0007</v>
          </cell>
          <cell r="B466" t="str">
            <v>A</v>
          </cell>
          <cell r="C466">
            <v>2</v>
          </cell>
          <cell r="D466">
            <v>445</v>
          </cell>
          <cell r="E466" t="str">
            <v>Telemar - Norte Leste S/A</v>
          </cell>
          <cell r="F466">
            <v>0</v>
          </cell>
          <cell r="G466">
            <v>11642.07</v>
          </cell>
          <cell r="H466">
            <v>11642.07</v>
          </cell>
          <cell r="I466">
            <v>0</v>
          </cell>
        </row>
        <row r="467">
          <cell r="A467" t="str">
            <v>2.1.1.02.001.0019</v>
          </cell>
          <cell r="B467" t="str">
            <v>A</v>
          </cell>
          <cell r="C467">
            <v>2</v>
          </cell>
          <cell r="D467">
            <v>457</v>
          </cell>
          <cell r="E467" t="str">
            <v>Companhia Energética do Maranhão</v>
          </cell>
          <cell r="F467">
            <v>0</v>
          </cell>
          <cell r="G467">
            <v>188881.64</v>
          </cell>
          <cell r="H467">
            <v>188881.64</v>
          </cell>
          <cell r="I467">
            <v>0</v>
          </cell>
        </row>
        <row r="468">
          <cell r="A468" t="str">
            <v>2.1.1.02.001.0039</v>
          </cell>
          <cell r="B468" t="str">
            <v>A</v>
          </cell>
          <cell r="C468">
            <v>2</v>
          </cell>
          <cell r="D468">
            <v>477</v>
          </cell>
          <cell r="E468" t="str">
            <v>Assoc.Bras.das Entidades Portuár</v>
          </cell>
          <cell r="F468">
            <v>0</v>
          </cell>
          <cell r="G468">
            <v>8400</v>
          </cell>
          <cell r="H468">
            <v>11200</v>
          </cell>
          <cell r="I468">
            <v>-2800</v>
          </cell>
        </row>
        <row r="469">
          <cell r="A469" t="str">
            <v>2.1.1.02.001.0060</v>
          </cell>
          <cell r="B469" t="str">
            <v>A</v>
          </cell>
          <cell r="C469">
            <v>2</v>
          </cell>
          <cell r="D469">
            <v>498</v>
          </cell>
          <cell r="E469" t="str">
            <v>Correios</v>
          </cell>
          <cell r="F469">
            <v>0</v>
          </cell>
          <cell r="G469">
            <v>3720.21</v>
          </cell>
          <cell r="H469">
            <v>3720.21</v>
          </cell>
          <cell r="I469">
            <v>0</v>
          </cell>
        </row>
        <row r="470">
          <cell r="A470" t="str">
            <v>2.1.1.02.001.0066</v>
          </cell>
          <cell r="B470" t="str">
            <v>A</v>
          </cell>
          <cell r="C470">
            <v>2</v>
          </cell>
          <cell r="D470">
            <v>504</v>
          </cell>
          <cell r="E470" t="str">
            <v>Cia do Ar</v>
          </cell>
          <cell r="F470">
            <v>42668.86</v>
          </cell>
          <cell r="G470">
            <v>42668.86</v>
          </cell>
          <cell r="H470">
            <v>0</v>
          </cell>
          <cell r="I470">
            <v>0</v>
          </cell>
        </row>
        <row r="471">
          <cell r="A471" t="str">
            <v>2.1.1.02.001.0075</v>
          </cell>
          <cell r="B471" t="str">
            <v>A</v>
          </cell>
          <cell r="C471">
            <v>2</v>
          </cell>
          <cell r="D471">
            <v>513</v>
          </cell>
          <cell r="E471" t="str">
            <v>Maxtec Serviços Gerais e Man. In</v>
          </cell>
          <cell r="F471">
            <v>1386123.57</v>
          </cell>
          <cell r="G471">
            <v>1386123.57</v>
          </cell>
          <cell r="H471">
            <v>1056809.24</v>
          </cell>
          <cell r="I471">
            <v>-1056809.24</v>
          </cell>
        </row>
        <row r="472">
          <cell r="A472" t="str">
            <v>2.1.1.02.001.0082</v>
          </cell>
          <cell r="B472" t="str">
            <v>A</v>
          </cell>
          <cell r="C472">
            <v>2</v>
          </cell>
          <cell r="D472">
            <v>520</v>
          </cell>
          <cell r="E472" t="str">
            <v>Caema</v>
          </cell>
          <cell r="F472">
            <v>0</v>
          </cell>
          <cell r="G472">
            <v>59253.95</v>
          </cell>
          <cell r="H472">
            <v>59253.95</v>
          </cell>
          <cell r="I472">
            <v>0</v>
          </cell>
        </row>
        <row r="473">
          <cell r="A473" t="str">
            <v>2.1.1.02.001.0095</v>
          </cell>
          <cell r="B473" t="str">
            <v>A</v>
          </cell>
          <cell r="C473">
            <v>2</v>
          </cell>
          <cell r="D473">
            <v>533</v>
          </cell>
          <cell r="E473" t="str">
            <v>FIEMA</v>
          </cell>
          <cell r="F473">
            <v>0</v>
          </cell>
          <cell r="G473">
            <v>2000</v>
          </cell>
          <cell r="H473">
            <v>4000</v>
          </cell>
          <cell r="I473">
            <v>-2000</v>
          </cell>
        </row>
        <row r="474">
          <cell r="A474" t="str">
            <v>2.1.1.02.001.0119</v>
          </cell>
          <cell r="B474" t="str">
            <v>A</v>
          </cell>
          <cell r="C474">
            <v>2</v>
          </cell>
          <cell r="D474">
            <v>557</v>
          </cell>
          <cell r="E474" t="str">
            <v>Anatel</v>
          </cell>
          <cell r="F474">
            <v>0</v>
          </cell>
          <cell r="G474">
            <v>1048.4100000000001</v>
          </cell>
          <cell r="H474">
            <v>1048.4100000000001</v>
          </cell>
          <cell r="I474">
            <v>0</v>
          </cell>
        </row>
        <row r="475">
          <cell r="A475" t="str">
            <v>2.1.1.02.001.0128</v>
          </cell>
          <cell r="B475" t="str">
            <v>A</v>
          </cell>
          <cell r="C475">
            <v>2</v>
          </cell>
          <cell r="D475">
            <v>566</v>
          </cell>
          <cell r="E475" t="str">
            <v>Gallotti e Advogados Associados</v>
          </cell>
          <cell r="F475">
            <v>0</v>
          </cell>
          <cell r="G475">
            <v>23984.75</v>
          </cell>
          <cell r="H475">
            <v>23984.75</v>
          </cell>
          <cell r="I475">
            <v>0</v>
          </cell>
        </row>
        <row r="476">
          <cell r="A476" t="str">
            <v>2.1.1.02.001.0144</v>
          </cell>
          <cell r="B476" t="str">
            <v>A</v>
          </cell>
          <cell r="C476">
            <v>2</v>
          </cell>
          <cell r="D476">
            <v>582</v>
          </cell>
          <cell r="E476" t="str">
            <v>DTA Engenharia Ltda</v>
          </cell>
          <cell r="F476">
            <v>0</v>
          </cell>
          <cell r="G476">
            <v>42451.32</v>
          </cell>
          <cell r="H476">
            <v>42451.32</v>
          </cell>
          <cell r="I476">
            <v>0</v>
          </cell>
        </row>
        <row r="477">
          <cell r="A477" t="str">
            <v>2.1.1.02.001.0173</v>
          </cell>
          <cell r="B477" t="str">
            <v>A</v>
          </cell>
          <cell r="C477">
            <v>2</v>
          </cell>
          <cell r="D477">
            <v>611</v>
          </cell>
          <cell r="E477" t="str">
            <v>IEL - Instituto Euvaldo Lodi</v>
          </cell>
          <cell r="F477">
            <v>0</v>
          </cell>
          <cell r="G477">
            <v>1073.5999999999999</v>
          </cell>
          <cell r="H477">
            <v>1073.5999999999999</v>
          </cell>
          <cell r="I477">
            <v>0</v>
          </cell>
        </row>
        <row r="478">
          <cell r="A478" t="str">
            <v>2.1.1.02.001.0208</v>
          </cell>
          <cell r="B478" t="str">
            <v>A</v>
          </cell>
          <cell r="C478">
            <v>2</v>
          </cell>
          <cell r="D478">
            <v>646</v>
          </cell>
          <cell r="E478" t="str">
            <v>MC TEC</v>
          </cell>
          <cell r="F478">
            <v>14418.43</v>
          </cell>
          <cell r="G478">
            <v>24862.94</v>
          </cell>
          <cell r="H478">
            <v>10444.51</v>
          </cell>
          <cell r="I478">
            <v>0</v>
          </cell>
        </row>
        <row r="479">
          <cell r="A479" t="str">
            <v>2.1.1.02.001.0237</v>
          </cell>
          <cell r="B479" t="str">
            <v>A</v>
          </cell>
          <cell r="C479">
            <v>2</v>
          </cell>
          <cell r="D479">
            <v>1081</v>
          </cell>
          <cell r="E479" t="str">
            <v>MD Consultoria</v>
          </cell>
          <cell r="F479">
            <v>0</v>
          </cell>
          <cell r="G479">
            <v>42108.75</v>
          </cell>
          <cell r="H479">
            <v>42108.75</v>
          </cell>
          <cell r="I479">
            <v>0</v>
          </cell>
        </row>
        <row r="480">
          <cell r="A480" t="str">
            <v>2.1.1.02.001.0277</v>
          </cell>
          <cell r="B480" t="str">
            <v>A</v>
          </cell>
          <cell r="C480">
            <v>2</v>
          </cell>
          <cell r="D480">
            <v>1155</v>
          </cell>
          <cell r="E480" t="str">
            <v>TOTVS - Maranhão</v>
          </cell>
          <cell r="F480">
            <v>0</v>
          </cell>
          <cell r="G480">
            <v>23619.53</v>
          </cell>
          <cell r="H480">
            <v>23619.53</v>
          </cell>
          <cell r="I480">
            <v>0</v>
          </cell>
        </row>
        <row r="481">
          <cell r="A481" t="str">
            <v>2.1.1.02.001.0288</v>
          </cell>
          <cell r="B481" t="str">
            <v>A</v>
          </cell>
          <cell r="C481">
            <v>2</v>
          </cell>
          <cell r="D481">
            <v>1171</v>
          </cell>
          <cell r="E481" t="str">
            <v>Crisbel Locadora de Veículos</v>
          </cell>
          <cell r="F481">
            <v>122990.53</v>
          </cell>
          <cell r="G481">
            <v>122990.53</v>
          </cell>
          <cell r="H481">
            <v>115592.03</v>
          </cell>
          <cell r="I481">
            <v>-115592.03</v>
          </cell>
        </row>
        <row r="482">
          <cell r="A482" t="str">
            <v>2.1.1.02.001.0332</v>
          </cell>
          <cell r="B482" t="str">
            <v>A</v>
          </cell>
          <cell r="C482">
            <v>2</v>
          </cell>
          <cell r="D482">
            <v>1267</v>
          </cell>
          <cell r="E482" t="str">
            <v>Via On Line Service Representaçã</v>
          </cell>
          <cell r="F482">
            <v>0</v>
          </cell>
          <cell r="G482">
            <v>500</v>
          </cell>
          <cell r="H482">
            <v>500</v>
          </cell>
          <cell r="I482">
            <v>0</v>
          </cell>
        </row>
        <row r="483">
          <cell r="A483" t="str">
            <v>2.1.1.02.001.0365</v>
          </cell>
          <cell r="B483" t="str">
            <v>A</v>
          </cell>
          <cell r="C483">
            <v>2</v>
          </cell>
          <cell r="D483">
            <v>1324</v>
          </cell>
          <cell r="E483" t="str">
            <v>Unimed Seguros</v>
          </cell>
          <cell r="F483">
            <v>0</v>
          </cell>
          <cell r="G483">
            <v>332623.05</v>
          </cell>
          <cell r="H483">
            <v>332623.05</v>
          </cell>
          <cell r="I483">
            <v>0</v>
          </cell>
        </row>
        <row r="484">
          <cell r="A484" t="str">
            <v>2.1.1.02.001.0408</v>
          </cell>
          <cell r="B484" t="str">
            <v>A</v>
          </cell>
          <cell r="C484">
            <v>2</v>
          </cell>
          <cell r="D484">
            <v>1403</v>
          </cell>
          <cell r="E484" t="str">
            <v>Iracema S. Souza - ME</v>
          </cell>
          <cell r="F484">
            <v>0</v>
          </cell>
          <cell r="G484">
            <v>0</v>
          </cell>
          <cell r="H484">
            <v>8560.7999999999993</v>
          </cell>
          <cell r="I484">
            <v>-8560.7999999999993</v>
          </cell>
        </row>
        <row r="485">
          <cell r="A485" t="str">
            <v>2.1.1.02.001.0448</v>
          </cell>
          <cell r="B485" t="str">
            <v>A</v>
          </cell>
          <cell r="C485">
            <v>2</v>
          </cell>
          <cell r="D485">
            <v>1481</v>
          </cell>
          <cell r="E485" t="str">
            <v>Iluminar Comércio e Serviços Ltd</v>
          </cell>
          <cell r="F485">
            <v>0</v>
          </cell>
          <cell r="G485">
            <v>0</v>
          </cell>
          <cell r="H485">
            <v>15189.66</v>
          </cell>
          <cell r="I485">
            <v>-15189.66</v>
          </cell>
        </row>
        <row r="486">
          <cell r="A486" t="str">
            <v>2.1.1.02.001.0477</v>
          </cell>
          <cell r="B486" t="str">
            <v>A</v>
          </cell>
          <cell r="C486">
            <v>2</v>
          </cell>
          <cell r="D486">
            <v>1540</v>
          </cell>
          <cell r="E486" t="str">
            <v>L.H. DURANS PINHEIRO</v>
          </cell>
          <cell r="F486">
            <v>3962</v>
          </cell>
          <cell r="G486">
            <v>0</v>
          </cell>
          <cell r="H486">
            <v>3991.2</v>
          </cell>
          <cell r="I486">
            <v>-7953.2</v>
          </cell>
        </row>
        <row r="487">
          <cell r="A487" t="str">
            <v>2.1.1.02.001.0500</v>
          </cell>
          <cell r="B487" t="str">
            <v>A</v>
          </cell>
          <cell r="C487">
            <v>2</v>
          </cell>
          <cell r="D487">
            <v>1638</v>
          </cell>
          <cell r="E487" t="str">
            <v>BrasilCard Administradora de Car</v>
          </cell>
          <cell r="F487">
            <v>23396.9</v>
          </cell>
          <cell r="G487">
            <v>104095.69</v>
          </cell>
          <cell r="H487">
            <v>114098.22</v>
          </cell>
          <cell r="I487">
            <v>-33399.43</v>
          </cell>
        </row>
        <row r="488">
          <cell r="A488" t="str">
            <v>2.1.1.02.001.0558</v>
          </cell>
          <cell r="B488" t="str">
            <v>A</v>
          </cell>
          <cell r="C488">
            <v>2</v>
          </cell>
          <cell r="D488">
            <v>1768</v>
          </cell>
          <cell r="E488" t="str">
            <v>Leme Consultoria em Gestão de RH</v>
          </cell>
          <cell r="F488">
            <v>0</v>
          </cell>
          <cell r="G488">
            <v>0</v>
          </cell>
          <cell r="H488">
            <v>26748.639999999999</v>
          </cell>
          <cell r="I488">
            <v>-26748.639999999999</v>
          </cell>
        </row>
        <row r="489">
          <cell r="A489" t="str">
            <v>2.1.1.02.001.0563</v>
          </cell>
          <cell r="B489" t="str">
            <v>A</v>
          </cell>
          <cell r="C489">
            <v>2</v>
          </cell>
          <cell r="D489">
            <v>1780</v>
          </cell>
          <cell r="E489" t="str">
            <v>R Q Clínica Veterinária</v>
          </cell>
          <cell r="F489">
            <v>12075.34</v>
          </cell>
          <cell r="G489">
            <v>12075.34</v>
          </cell>
          <cell r="H489">
            <v>11915.51</v>
          </cell>
          <cell r="I489">
            <v>-11915.51</v>
          </cell>
        </row>
        <row r="490">
          <cell r="A490" t="str">
            <v>2.1.1.02.001.0566</v>
          </cell>
          <cell r="B490" t="str">
            <v>A</v>
          </cell>
          <cell r="C490">
            <v>2</v>
          </cell>
          <cell r="D490">
            <v>1793</v>
          </cell>
          <cell r="E490" t="str">
            <v>M. R. Moura Costa - ME</v>
          </cell>
          <cell r="F490">
            <v>0</v>
          </cell>
          <cell r="G490">
            <v>2912.91</v>
          </cell>
          <cell r="H490">
            <v>2912.91</v>
          </cell>
          <cell r="I490">
            <v>0</v>
          </cell>
        </row>
        <row r="491">
          <cell r="A491" t="str">
            <v>2.1.1.02.001.0591</v>
          </cell>
          <cell r="B491" t="str">
            <v>A</v>
          </cell>
          <cell r="C491">
            <v>2</v>
          </cell>
          <cell r="D491">
            <v>1878</v>
          </cell>
          <cell r="E491" t="str">
            <v>Comida Caseira da Norma</v>
          </cell>
          <cell r="F491">
            <v>0</v>
          </cell>
          <cell r="G491">
            <v>25240</v>
          </cell>
          <cell r="H491">
            <v>25240</v>
          </cell>
          <cell r="I491">
            <v>0</v>
          </cell>
        </row>
        <row r="492">
          <cell r="A492" t="str">
            <v>2.1.1.02.001.0660</v>
          </cell>
          <cell r="B492" t="str">
            <v>A</v>
          </cell>
          <cell r="C492">
            <v>2</v>
          </cell>
          <cell r="D492">
            <v>2040</v>
          </cell>
          <cell r="E492" t="str">
            <v>Internacional Marítima</v>
          </cell>
          <cell r="F492">
            <v>205160.84</v>
          </cell>
          <cell r="G492">
            <v>0</v>
          </cell>
          <cell r="H492">
            <v>205761.4</v>
          </cell>
          <cell r="I492">
            <v>-410922.23999999999</v>
          </cell>
        </row>
        <row r="493">
          <cell r="A493" t="str">
            <v>2.1.1.02.001.0673</v>
          </cell>
          <cell r="B493" t="str">
            <v>A</v>
          </cell>
          <cell r="C493">
            <v>2</v>
          </cell>
          <cell r="D493">
            <v>2058</v>
          </cell>
          <cell r="E493" t="str">
            <v>COIMA - Clínica Odonto. Integ. M</v>
          </cell>
          <cell r="F493">
            <v>0</v>
          </cell>
          <cell r="G493">
            <v>10270.91</v>
          </cell>
          <cell r="H493">
            <v>10270.91</v>
          </cell>
          <cell r="I493">
            <v>0</v>
          </cell>
        </row>
        <row r="494">
          <cell r="A494" t="str">
            <v>2.1.1.02.001.0686</v>
          </cell>
          <cell r="B494" t="str">
            <v>A</v>
          </cell>
          <cell r="C494">
            <v>2</v>
          </cell>
          <cell r="D494">
            <v>2071</v>
          </cell>
          <cell r="E494" t="str">
            <v>Pontual - H da Silva Mapurunga -</v>
          </cell>
          <cell r="F494">
            <v>0</v>
          </cell>
          <cell r="G494">
            <v>800</v>
          </cell>
          <cell r="H494">
            <v>800</v>
          </cell>
          <cell r="I494">
            <v>0</v>
          </cell>
        </row>
        <row r="495">
          <cell r="A495" t="str">
            <v>2.1.1.02.001.0694</v>
          </cell>
          <cell r="B495" t="str">
            <v>A</v>
          </cell>
          <cell r="C495">
            <v>2</v>
          </cell>
          <cell r="D495">
            <v>2091</v>
          </cell>
          <cell r="E495" t="str">
            <v>F.M.B Sabóia</v>
          </cell>
          <cell r="F495">
            <v>1336</v>
          </cell>
          <cell r="G495">
            <v>0</v>
          </cell>
          <cell r="H495">
            <v>0</v>
          </cell>
          <cell r="I495">
            <v>-1336</v>
          </cell>
        </row>
        <row r="496">
          <cell r="A496" t="str">
            <v>2.1.1.02.001.0703</v>
          </cell>
          <cell r="B496" t="str">
            <v>A</v>
          </cell>
          <cell r="C496">
            <v>2</v>
          </cell>
          <cell r="D496">
            <v>2100</v>
          </cell>
          <cell r="E496" t="str">
            <v>A Potiguar</v>
          </cell>
          <cell r="F496">
            <v>0</v>
          </cell>
          <cell r="G496">
            <v>124.5</v>
          </cell>
          <cell r="H496">
            <v>124.5</v>
          </cell>
          <cell r="I496">
            <v>0</v>
          </cell>
        </row>
        <row r="497">
          <cell r="A497" t="str">
            <v>2.1.1.02.001.0725</v>
          </cell>
          <cell r="B497" t="str">
            <v>A</v>
          </cell>
          <cell r="C497">
            <v>2</v>
          </cell>
          <cell r="D497">
            <v>2151</v>
          </cell>
          <cell r="E497" t="str">
            <v>Claro S.A (Embratel)</v>
          </cell>
          <cell r="F497">
            <v>569.77</v>
          </cell>
          <cell r="G497">
            <v>21808.03</v>
          </cell>
          <cell r="H497">
            <v>21238.26</v>
          </cell>
          <cell r="I497">
            <v>0</v>
          </cell>
        </row>
        <row r="498">
          <cell r="A498" t="str">
            <v>2.1.1.02.001.0757</v>
          </cell>
          <cell r="B498" t="str">
            <v>A</v>
          </cell>
          <cell r="C498">
            <v>2</v>
          </cell>
          <cell r="D498">
            <v>2210</v>
          </cell>
          <cell r="E498" t="str">
            <v>Tribunal de Justiça</v>
          </cell>
          <cell r="F498">
            <v>0</v>
          </cell>
          <cell r="G498">
            <v>16483.59</v>
          </cell>
          <cell r="H498">
            <v>16483.59</v>
          </cell>
          <cell r="I498">
            <v>0</v>
          </cell>
        </row>
        <row r="499">
          <cell r="A499" t="str">
            <v>2.1.1.02.001.0762</v>
          </cell>
          <cell r="B499" t="str">
            <v>A</v>
          </cell>
          <cell r="C499">
            <v>2</v>
          </cell>
          <cell r="D499">
            <v>2222</v>
          </cell>
          <cell r="E499" t="str">
            <v>Previsul - Cia de Seg. Previdêni</v>
          </cell>
          <cell r="F499">
            <v>12951.75</v>
          </cell>
          <cell r="G499">
            <v>25903.5</v>
          </cell>
          <cell r="H499">
            <v>12951.75</v>
          </cell>
          <cell r="I499">
            <v>0</v>
          </cell>
        </row>
        <row r="500">
          <cell r="A500" t="str">
            <v>2.1.1.02.001.0801</v>
          </cell>
          <cell r="B500" t="str">
            <v>A</v>
          </cell>
          <cell r="C500">
            <v>2</v>
          </cell>
          <cell r="D500">
            <v>2310</v>
          </cell>
          <cell r="E500" t="str">
            <v>Doretto e Guimaraes Ltda</v>
          </cell>
          <cell r="F500">
            <v>0</v>
          </cell>
          <cell r="G500">
            <v>1967.21</v>
          </cell>
          <cell r="H500">
            <v>1967.21</v>
          </cell>
          <cell r="I500">
            <v>0</v>
          </cell>
        </row>
        <row r="501">
          <cell r="A501" t="str">
            <v>2.1.1.02.001.0817</v>
          </cell>
          <cell r="B501" t="str">
            <v>A</v>
          </cell>
          <cell r="C501">
            <v>2</v>
          </cell>
          <cell r="D501">
            <v>2342</v>
          </cell>
          <cell r="E501" t="str">
            <v>Saúde Odonto</v>
          </cell>
          <cell r="F501">
            <v>0</v>
          </cell>
          <cell r="G501">
            <v>866.15</v>
          </cell>
          <cell r="H501">
            <v>866.15</v>
          </cell>
          <cell r="I501">
            <v>0</v>
          </cell>
        </row>
        <row r="502">
          <cell r="A502" t="str">
            <v>2.1.1.02.001.0818</v>
          </cell>
          <cell r="B502" t="str">
            <v>A</v>
          </cell>
          <cell r="C502">
            <v>2</v>
          </cell>
          <cell r="D502">
            <v>2343</v>
          </cell>
          <cell r="E502" t="str">
            <v>BaymaTech</v>
          </cell>
          <cell r="F502">
            <v>0</v>
          </cell>
          <cell r="G502">
            <v>10000</v>
          </cell>
          <cell r="H502">
            <v>10000</v>
          </cell>
          <cell r="I502">
            <v>0</v>
          </cell>
        </row>
        <row r="503">
          <cell r="A503" t="str">
            <v>2.1.1.02.001.0850</v>
          </cell>
          <cell r="B503" t="str">
            <v>A</v>
          </cell>
          <cell r="C503">
            <v>2</v>
          </cell>
          <cell r="D503">
            <v>2438</v>
          </cell>
          <cell r="E503" t="str">
            <v>BSB Tic Soluções Ltda - EPP</v>
          </cell>
          <cell r="F503">
            <v>0</v>
          </cell>
          <cell r="G503">
            <v>18841.59</v>
          </cell>
          <cell r="H503">
            <v>18841.59</v>
          </cell>
          <cell r="I503">
            <v>0</v>
          </cell>
        </row>
        <row r="504">
          <cell r="A504" t="str">
            <v>2.1.1.02.001.0885</v>
          </cell>
          <cell r="B504" t="str">
            <v>A</v>
          </cell>
          <cell r="C504">
            <v>2</v>
          </cell>
          <cell r="D504">
            <v>2521</v>
          </cell>
          <cell r="E504" t="str">
            <v>M P Estrela Comércio e Serviços</v>
          </cell>
          <cell r="F504">
            <v>2749.91</v>
          </cell>
          <cell r="G504">
            <v>2749.91</v>
          </cell>
          <cell r="H504">
            <v>2749.91</v>
          </cell>
          <cell r="I504">
            <v>-2749.91</v>
          </cell>
        </row>
        <row r="505">
          <cell r="A505" t="str">
            <v>2.1.1.02.001.0890</v>
          </cell>
          <cell r="B505" t="str">
            <v>A</v>
          </cell>
          <cell r="C505">
            <v>2</v>
          </cell>
          <cell r="D505">
            <v>2527</v>
          </cell>
          <cell r="E505" t="str">
            <v>Leiaute Comunicação e Propaganda</v>
          </cell>
          <cell r="F505">
            <v>113274.55</v>
          </cell>
          <cell r="G505">
            <v>88168.55</v>
          </cell>
          <cell r="H505">
            <v>0</v>
          </cell>
          <cell r="I505">
            <v>-25106</v>
          </cell>
        </row>
        <row r="506">
          <cell r="A506" t="str">
            <v>2.1.1.02.001.0901</v>
          </cell>
          <cell r="B506" t="str">
            <v>A</v>
          </cell>
          <cell r="C506">
            <v>2</v>
          </cell>
          <cell r="D506">
            <v>2543</v>
          </cell>
          <cell r="E506" t="str">
            <v>Nano Automation do Brasil Ltda</v>
          </cell>
          <cell r="F506">
            <v>0</v>
          </cell>
          <cell r="G506">
            <v>55229.89</v>
          </cell>
          <cell r="H506">
            <v>55229.89</v>
          </cell>
          <cell r="I506">
            <v>0</v>
          </cell>
        </row>
        <row r="507">
          <cell r="A507" t="str">
            <v>2.1.1.02.001.0905</v>
          </cell>
          <cell r="B507" t="str">
            <v>A</v>
          </cell>
          <cell r="C507">
            <v>2</v>
          </cell>
          <cell r="D507">
            <v>2547</v>
          </cell>
          <cell r="E507" t="str">
            <v>Letícia Restaurante</v>
          </cell>
          <cell r="F507">
            <v>0</v>
          </cell>
          <cell r="G507">
            <v>3959.08</v>
          </cell>
          <cell r="H507">
            <v>3959.08</v>
          </cell>
          <cell r="I507">
            <v>0</v>
          </cell>
        </row>
        <row r="508">
          <cell r="A508" t="str">
            <v>2.1.1.02.001.0910</v>
          </cell>
          <cell r="B508" t="str">
            <v>A</v>
          </cell>
          <cell r="C508">
            <v>2</v>
          </cell>
          <cell r="D508">
            <v>2555</v>
          </cell>
          <cell r="E508" t="str">
            <v>UMI SAN Serv. de A. a Nav.Eng. L</v>
          </cell>
          <cell r="F508">
            <v>0</v>
          </cell>
          <cell r="G508">
            <v>0</v>
          </cell>
          <cell r="H508">
            <v>652541.49</v>
          </cell>
          <cell r="I508">
            <v>-652541.49</v>
          </cell>
        </row>
        <row r="509">
          <cell r="A509" t="str">
            <v>2.1.1.02.001.0923</v>
          </cell>
          <cell r="B509" t="str">
            <v>A</v>
          </cell>
          <cell r="C509">
            <v>2</v>
          </cell>
          <cell r="D509">
            <v>2575</v>
          </cell>
          <cell r="E509" t="str">
            <v>TEIKENS Cursos de Tecnol. e Info</v>
          </cell>
          <cell r="F509">
            <v>0</v>
          </cell>
          <cell r="G509">
            <v>1071.8</v>
          </cell>
          <cell r="H509">
            <v>1071.8</v>
          </cell>
          <cell r="I509">
            <v>0</v>
          </cell>
        </row>
        <row r="510">
          <cell r="A510" t="str">
            <v>2.1.1.02.001.0928</v>
          </cell>
          <cell r="B510" t="str">
            <v>A</v>
          </cell>
          <cell r="C510">
            <v>2</v>
          </cell>
          <cell r="D510">
            <v>2581</v>
          </cell>
          <cell r="E510" t="str">
            <v>TOTVS S/A</v>
          </cell>
          <cell r="F510">
            <v>0</v>
          </cell>
          <cell r="G510">
            <v>0</v>
          </cell>
          <cell r="H510">
            <v>6468.88</v>
          </cell>
          <cell r="I510">
            <v>-6468.88</v>
          </cell>
        </row>
        <row r="511">
          <cell r="A511" t="str">
            <v>2.1.1.02.001.0933</v>
          </cell>
          <cell r="B511" t="str">
            <v>A</v>
          </cell>
          <cell r="C511">
            <v>2</v>
          </cell>
          <cell r="D511">
            <v>2597</v>
          </cell>
          <cell r="E511" t="str">
            <v>Athenas Consultoria e Informátic</v>
          </cell>
          <cell r="F511">
            <v>0</v>
          </cell>
          <cell r="G511">
            <v>43838.91</v>
          </cell>
          <cell r="H511">
            <v>43838.91</v>
          </cell>
          <cell r="I511">
            <v>0</v>
          </cell>
        </row>
        <row r="512">
          <cell r="A512" t="str">
            <v>2.1.1.02.001.0973</v>
          </cell>
          <cell r="B512" t="str">
            <v>A</v>
          </cell>
          <cell r="C512">
            <v>2</v>
          </cell>
          <cell r="D512">
            <v>2687</v>
          </cell>
          <cell r="E512" t="str">
            <v>Tecnetworking Serviços e Soluçõe</v>
          </cell>
          <cell r="F512">
            <v>0</v>
          </cell>
          <cell r="G512">
            <v>167741.21</v>
          </cell>
          <cell r="H512">
            <v>167741.21</v>
          </cell>
          <cell r="I512">
            <v>0</v>
          </cell>
        </row>
        <row r="513">
          <cell r="A513" t="str">
            <v>2.1.1.02.001.0976</v>
          </cell>
          <cell r="B513" t="str">
            <v>A</v>
          </cell>
          <cell r="C513">
            <v>2</v>
          </cell>
          <cell r="D513">
            <v>2696</v>
          </cell>
          <cell r="E513" t="str">
            <v>Oracle do Brasil Sistemas Ltda</v>
          </cell>
          <cell r="F513">
            <v>0</v>
          </cell>
          <cell r="G513">
            <v>0</v>
          </cell>
          <cell r="H513">
            <v>23072.51</v>
          </cell>
          <cell r="I513">
            <v>-23072.51</v>
          </cell>
        </row>
        <row r="514">
          <cell r="A514" t="str">
            <v>2.1.1.02.001.0978</v>
          </cell>
          <cell r="B514" t="str">
            <v>A</v>
          </cell>
          <cell r="C514">
            <v>2</v>
          </cell>
          <cell r="D514">
            <v>2710</v>
          </cell>
          <cell r="E514" t="str">
            <v>Constrular Comércio E Serviço Lt</v>
          </cell>
          <cell r="F514">
            <v>0</v>
          </cell>
          <cell r="G514">
            <v>900</v>
          </cell>
          <cell r="H514">
            <v>900</v>
          </cell>
          <cell r="I514">
            <v>0</v>
          </cell>
        </row>
        <row r="515">
          <cell r="A515" t="str">
            <v>2.1.1.02.001.0996</v>
          </cell>
          <cell r="B515" t="str">
            <v>A</v>
          </cell>
          <cell r="C515">
            <v>2</v>
          </cell>
          <cell r="D515">
            <v>2741</v>
          </cell>
          <cell r="E515" t="str">
            <v>Teracom Telemática S.A.</v>
          </cell>
          <cell r="F515">
            <v>326999.84999999998</v>
          </cell>
          <cell r="G515">
            <v>326999.84999999998</v>
          </cell>
          <cell r="H515">
            <v>0</v>
          </cell>
          <cell r="I515">
            <v>0</v>
          </cell>
        </row>
        <row r="516">
          <cell r="A516" t="str">
            <v>2.1.1.02.001.0998</v>
          </cell>
          <cell r="B516" t="str">
            <v>A</v>
          </cell>
          <cell r="C516">
            <v>2</v>
          </cell>
          <cell r="D516">
            <v>2745</v>
          </cell>
          <cell r="E516" t="str">
            <v>Parvi Locadora Ltda</v>
          </cell>
          <cell r="F516">
            <v>62518.78</v>
          </cell>
          <cell r="G516">
            <v>62518.78</v>
          </cell>
          <cell r="H516">
            <v>63106</v>
          </cell>
          <cell r="I516">
            <v>-63106</v>
          </cell>
        </row>
        <row r="517">
          <cell r="A517" t="str">
            <v>2.1.1.02.001.1038</v>
          </cell>
          <cell r="B517" t="str">
            <v>A</v>
          </cell>
          <cell r="C517">
            <v>2</v>
          </cell>
          <cell r="D517">
            <v>2814</v>
          </cell>
          <cell r="E517" t="str">
            <v>Technocopy Equip.Suprim.e Serviç</v>
          </cell>
          <cell r="F517">
            <v>0</v>
          </cell>
          <cell r="G517">
            <v>16743.11</v>
          </cell>
          <cell r="H517">
            <v>16743.11</v>
          </cell>
          <cell r="I517">
            <v>0</v>
          </cell>
        </row>
        <row r="518">
          <cell r="A518" t="str">
            <v>2.1.1.02.001.1046</v>
          </cell>
          <cell r="B518" t="str">
            <v>A</v>
          </cell>
          <cell r="C518">
            <v>2</v>
          </cell>
          <cell r="D518">
            <v>2823</v>
          </cell>
          <cell r="E518" t="str">
            <v>Arpsist Serviços de Engenharia L</v>
          </cell>
          <cell r="F518">
            <v>39503</v>
          </cell>
          <cell r="G518">
            <v>39503</v>
          </cell>
          <cell r="H518">
            <v>0</v>
          </cell>
          <cell r="I518">
            <v>0</v>
          </cell>
        </row>
        <row r="519">
          <cell r="A519" t="str">
            <v>2.1.1.02.001.1135</v>
          </cell>
          <cell r="B519" t="str">
            <v>A</v>
          </cell>
          <cell r="C519">
            <v>2</v>
          </cell>
          <cell r="D519">
            <v>2954</v>
          </cell>
          <cell r="E519" t="str">
            <v>L. A. Viagens e Turismo Ltda.</v>
          </cell>
          <cell r="F519">
            <v>0</v>
          </cell>
          <cell r="G519">
            <v>24776.11</v>
          </cell>
          <cell r="H519">
            <v>24776.11</v>
          </cell>
          <cell r="I519">
            <v>0</v>
          </cell>
        </row>
        <row r="520">
          <cell r="A520" t="str">
            <v>2.1.1.02.001.1137</v>
          </cell>
          <cell r="B520" t="str">
            <v>A</v>
          </cell>
          <cell r="C520">
            <v>2</v>
          </cell>
          <cell r="D520">
            <v>2957</v>
          </cell>
          <cell r="E520" t="str">
            <v>Nórcia Vigilância Patrimonial Ei</v>
          </cell>
          <cell r="F520">
            <v>0</v>
          </cell>
          <cell r="G520">
            <v>392599</v>
          </cell>
          <cell r="H520">
            <v>392599</v>
          </cell>
          <cell r="I520">
            <v>0</v>
          </cell>
        </row>
        <row r="521">
          <cell r="A521" t="str">
            <v>2.1.1.02.001.1144</v>
          </cell>
          <cell r="B521" t="str">
            <v>A</v>
          </cell>
          <cell r="C521">
            <v>2</v>
          </cell>
          <cell r="D521">
            <v>2971</v>
          </cell>
          <cell r="E521" t="str">
            <v>Alcon Engenharia de Sistemas Ltd</v>
          </cell>
          <cell r="F521">
            <v>0</v>
          </cell>
          <cell r="G521">
            <v>54921.16</v>
          </cell>
          <cell r="H521">
            <v>54921.16</v>
          </cell>
          <cell r="I521">
            <v>0</v>
          </cell>
        </row>
        <row r="522">
          <cell r="A522" t="str">
            <v>2.1.1.02.001.1205</v>
          </cell>
          <cell r="B522" t="str">
            <v>A</v>
          </cell>
          <cell r="C522">
            <v>2</v>
          </cell>
          <cell r="D522">
            <v>3893</v>
          </cell>
          <cell r="E522" t="str">
            <v>S A da Silva e Cia (Quali Água)</v>
          </cell>
          <cell r="F522">
            <v>11096.01</v>
          </cell>
          <cell r="G522">
            <v>0</v>
          </cell>
          <cell r="H522">
            <v>0</v>
          </cell>
          <cell r="I522">
            <v>-11096.01</v>
          </cell>
        </row>
        <row r="523">
          <cell r="A523" t="str">
            <v>2.1.1.02.001.1218</v>
          </cell>
          <cell r="B523" t="str">
            <v>A</v>
          </cell>
          <cell r="C523">
            <v>2</v>
          </cell>
          <cell r="D523">
            <v>3931</v>
          </cell>
          <cell r="E523" t="str">
            <v>ISBET-Instituto Brasileiro Pro E</v>
          </cell>
          <cell r="F523">
            <v>0</v>
          </cell>
          <cell r="G523">
            <v>360</v>
          </cell>
          <cell r="H523">
            <v>360</v>
          </cell>
          <cell r="I523">
            <v>0</v>
          </cell>
        </row>
        <row r="524">
          <cell r="A524" t="str">
            <v>2.1.1.02.001.1235</v>
          </cell>
          <cell r="B524" t="str">
            <v>A</v>
          </cell>
          <cell r="C524">
            <v>2</v>
          </cell>
          <cell r="D524">
            <v>3954</v>
          </cell>
          <cell r="E524" t="str">
            <v>Eduardo Couto de Vasconcelos Eir</v>
          </cell>
          <cell r="F524">
            <v>0</v>
          </cell>
          <cell r="G524">
            <v>20007.2</v>
          </cell>
          <cell r="H524">
            <v>20007.2</v>
          </cell>
          <cell r="I524">
            <v>0</v>
          </cell>
        </row>
        <row r="525">
          <cell r="A525" t="str">
            <v>2.1.1.02.001.1241</v>
          </cell>
          <cell r="B525" t="str">
            <v>A</v>
          </cell>
          <cell r="C525">
            <v>2</v>
          </cell>
          <cell r="D525">
            <v>3963</v>
          </cell>
          <cell r="E525" t="str">
            <v>Prime Soluções Tecnológicas</v>
          </cell>
          <cell r="F525">
            <v>0</v>
          </cell>
          <cell r="G525">
            <v>0</v>
          </cell>
          <cell r="H525">
            <v>11820</v>
          </cell>
          <cell r="I525">
            <v>-11820</v>
          </cell>
        </row>
        <row r="526">
          <cell r="A526" t="str">
            <v>2.1.1.02.001.1247</v>
          </cell>
          <cell r="B526" t="str">
            <v>A</v>
          </cell>
          <cell r="C526">
            <v>2</v>
          </cell>
          <cell r="D526">
            <v>3973</v>
          </cell>
          <cell r="E526" t="str">
            <v>Faz Promoções e Eventos</v>
          </cell>
          <cell r="F526">
            <v>0</v>
          </cell>
          <cell r="G526">
            <v>0</v>
          </cell>
          <cell r="H526">
            <v>4722.17</v>
          </cell>
          <cell r="I526">
            <v>-4722.17</v>
          </cell>
        </row>
        <row r="527">
          <cell r="A527" t="str">
            <v>2.1.1.02.001.1249</v>
          </cell>
          <cell r="B527" t="str">
            <v>A</v>
          </cell>
          <cell r="C527">
            <v>2</v>
          </cell>
          <cell r="D527">
            <v>3976</v>
          </cell>
          <cell r="E527" t="str">
            <v>Unitech-Rio Comércio e Serviços</v>
          </cell>
          <cell r="F527">
            <v>0</v>
          </cell>
          <cell r="G527">
            <v>2684.14</v>
          </cell>
          <cell r="H527">
            <v>2684.14</v>
          </cell>
          <cell r="I527">
            <v>0</v>
          </cell>
        </row>
        <row r="528">
          <cell r="A528" t="str">
            <v>2.1.1.02.001.1251</v>
          </cell>
          <cell r="B528" t="str">
            <v>A</v>
          </cell>
          <cell r="C528">
            <v>2</v>
          </cell>
          <cell r="D528">
            <v>3980</v>
          </cell>
          <cell r="E528" t="str">
            <v>Habili Engenharia e Construção L</v>
          </cell>
          <cell r="F528">
            <v>0</v>
          </cell>
          <cell r="G528">
            <v>46274.59</v>
          </cell>
          <cell r="H528">
            <v>46274.59</v>
          </cell>
          <cell r="I528">
            <v>0</v>
          </cell>
        </row>
        <row r="529">
          <cell r="A529" t="str">
            <v>2.1.1.02.001.1253</v>
          </cell>
          <cell r="B529" t="str">
            <v>A</v>
          </cell>
          <cell r="C529">
            <v>2</v>
          </cell>
          <cell r="D529">
            <v>3983</v>
          </cell>
          <cell r="E529" t="str">
            <v>Ambplan Sistemas Ltda</v>
          </cell>
          <cell r="F529">
            <v>2953.77</v>
          </cell>
          <cell r="G529">
            <v>2953.77</v>
          </cell>
          <cell r="H529">
            <v>0</v>
          </cell>
          <cell r="I529">
            <v>0</v>
          </cell>
        </row>
        <row r="530">
          <cell r="A530" t="str">
            <v>2.1.1.02.001.1266</v>
          </cell>
          <cell r="B530" t="str">
            <v>A</v>
          </cell>
          <cell r="C530">
            <v>2</v>
          </cell>
          <cell r="D530">
            <v>4000</v>
          </cell>
          <cell r="E530" t="str">
            <v>K9 Serviços de Cães de Detecção</v>
          </cell>
          <cell r="F530">
            <v>0</v>
          </cell>
          <cell r="G530">
            <v>9235.0499999999993</v>
          </cell>
          <cell r="H530">
            <v>9235.0499999999993</v>
          </cell>
          <cell r="I530">
            <v>0</v>
          </cell>
        </row>
        <row r="531">
          <cell r="A531" t="str">
            <v>2.1.1.02.001.1274</v>
          </cell>
          <cell r="B531" t="str">
            <v>A</v>
          </cell>
          <cell r="C531">
            <v>2</v>
          </cell>
          <cell r="D531">
            <v>4021</v>
          </cell>
          <cell r="E531" t="str">
            <v>Trivale Administração</v>
          </cell>
          <cell r="F531">
            <v>0</v>
          </cell>
          <cell r="G531">
            <v>0</v>
          </cell>
          <cell r="H531">
            <v>346423.88</v>
          </cell>
          <cell r="I531">
            <v>-346423.88</v>
          </cell>
        </row>
        <row r="532">
          <cell r="A532" t="str">
            <v>2.1.1.02.001.1283</v>
          </cell>
          <cell r="B532" t="str">
            <v>A</v>
          </cell>
          <cell r="C532">
            <v>2</v>
          </cell>
          <cell r="D532">
            <v>4042</v>
          </cell>
          <cell r="E532" t="str">
            <v>ZILVETI ADVOGADOS</v>
          </cell>
          <cell r="F532">
            <v>0</v>
          </cell>
          <cell r="G532">
            <v>0</v>
          </cell>
          <cell r="H532">
            <v>19700</v>
          </cell>
          <cell r="I532">
            <v>-19700</v>
          </cell>
        </row>
        <row r="533">
          <cell r="A533" t="str">
            <v>2.1.1.02.001.1285</v>
          </cell>
          <cell r="B533" t="str">
            <v>A</v>
          </cell>
          <cell r="C533">
            <v>2</v>
          </cell>
          <cell r="D533">
            <v>4047</v>
          </cell>
          <cell r="E533" t="str">
            <v>MSI Comércio de Mat. Hospitalare</v>
          </cell>
          <cell r="F533">
            <v>0</v>
          </cell>
          <cell r="G533">
            <v>40500</v>
          </cell>
          <cell r="H533">
            <v>40500</v>
          </cell>
          <cell r="I533">
            <v>0</v>
          </cell>
        </row>
        <row r="534">
          <cell r="A534" t="str">
            <v>2.1.1.02.001.1287</v>
          </cell>
          <cell r="B534" t="str">
            <v>A</v>
          </cell>
          <cell r="C534">
            <v>2</v>
          </cell>
          <cell r="D534">
            <v>4049</v>
          </cell>
          <cell r="E534" t="str">
            <v>Higiplas Marinho Penha</v>
          </cell>
          <cell r="F534">
            <v>0</v>
          </cell>
          <cell r="G534">
            <v>13500</v>
          </cell>
          <cell r="H534">
            <v>13500</v>
          </cell>
          <cell r="I534">
            <v>0</v>
          </cell>
        </row>
        <row r="535">
          <cell r="A535" t="str">
            <v>2.1.1.02.001.1288</v>
          </cell>
          <cell r="B535" t="str">
            <v>A</v>
          </cell>
          <cell r="C535">
            <v>2</v>
          </cell>
          <cell r="D535">
            <v>4050</v>
          </cell>
          <cell r="E535" t="str">
            <v>Edro Engenharia Ltda</v>
          </cell>
          <cell r="F535">
            <v>35081.78</v>
          </cell>
          <cell r="G535">
            <v>35081.78</v>
          </cell>
          <cell r="H535">
            <v>0</v>
          </cell>
          <cell r="I535">
            <v>0</v>
          </cell>
        </row>
        <row r="536">
          <cell r="A536" t="str">
            <v>2.1.1.02.001.1289</v>
          </cell>
          <cell r="B536" t="str">
            <v>A</v>
          </cell>
          <cell r="C536">
            <v>2</v>
          </cell>
          <cell r="D536">
            <v>4051</v>
          </cell>
          <cell r="E536" t="str">
            <v>K. Carvalho Santos</v>
          </cell>
          <cell r="F536">
            <v>25975</v>
          </cell>
          <cell r="G536">
            <v>25975</v>
          </cell>
          <cell r="H536">
            <v>0</v>
          </cell>
          <cell r="I536">
            <v>0</v>
          </cell>
        </row>
        <row r="537">
          <cell r="A537" t="str">
            <v>2.1.1.02.001.1290</v>
          </cell>
          <cell r="B537" t="str">
            <v>A</v>
          </cell>
          <cell r="C537">
            <v>2</v>
          </cell>
          <cell r="D537">
            <v>4052</v>
          </cell>
          <cell r="E537" t="str">
            <v>Brasoftware Informática Ltda</v>
          </cell>
          <cell r="F537">
            <v>0</v>
          </cell>
          <cell r="G537">
            <v>75900</v>
          </cell>
          <cell r="H537">
            <v>75900</v>
          </cell>
          <cell r="I537">
            <v>0</v>
          </cell>
        </row>
        <row r="538">
          <cell r="A538" t="str">
            <v>2.1.1.02.001.1291</v>
          </cell>
          <cell r="B538" t="str">
            <v>A</v>
          </cell>
          <cell r="C538">
            <v>2</v>
          </cell>
          <cell r="D538">
            <v>4054</v>
          </cell>
          <cell r="E538" t="str">
            <v>Prime Hospitalar Ltda</v>
          </cell>
          <cell r="F538">
            <v>0</v>
          </cell>
          <cell r="G538">
            <v>24290</v>
          </cell>
          <cell r="H538">
            <v>24290</v>
          </cell>
          <cell r="I538">
            <v>0</v>
          </cell>
        </row>
        <row r="539">
          <cell r="A539" t="str">
            <v>2.1.1.02.001.1292</v>
          </cell>
          <cell r="B539" t="str">
            <v>A</v>
          </cell>
          <cell r="C539">
            <v>2</v>
          </cell>
          <cell r="D539">
            <v>4055</v>
          </cell>
          <cell r="E539" t="str">
            <v>M. Mendonça - Gráfica e Eitora</v>
          </cell>
          <cell r="F539">
            <v>0</v>
          </cell>
          <cell r="G539">
            <v>52200</v>
          </cell>
          <cell r="H539">
            <v>52200</v>
          </cell>
          <cell r="I539">
            <v>0</v>
          </cell>
        </row>
        <row r="540">
          <cell r="A540" t="str">
            <v>2.1.1.02.001.1293</v>
          </cell>
          <cell r="B540" t="str">
            <v>A</v>
          </cell>
          <cell r="C540">
            <v>2</v>
          </cell>
          <cell r="D540">
            <v>4056</v>
          </cell>
          <cell r="E540" t="str">
            <v>R &amp; P Treinamentos e Serviços Lt</v>
          </cell>
          <cell r="F540">
            <v>0</v>
          </cell>
          <cell r="G540">
            <v>9913.82</v>
          </cell>
          <cell r="H540">
            <v>9913.82</v>
          </cell>
          <cell r="I540">
            <v>0</v>
          </cell>
        </row>
        <row r="541">
          <cell r="A541" t="str">
            <v>2.1.1.02.001.1294</v>
          </cell>
          <cell r="B541" t="str">
            <v>A</v>
          </cell>
          <cell r="C541">
            <v>2</v>
          </cell>
          <cell r="D541">
            <v>4057</v>
          </cell>
          <cell r="E541" t="str">
            <v>Microcity Computadores e Sistema</v>
          </cell>
          <cell r="F541">
            <v>0</v>
          </cell>
          <cell r="G541">
            <v>54895.07</v>
          </cell>
          <cell r="H541">
            <v>54895.07</v>
          </cell>
          <cell r="I541">
            <v>0</v>
          </cell>
        </row>
        <row r="542">
          <cell r="A542" t="str">
            <v>2.1.1.02.001.1295</v>
          </cell>
          <cell r="B542" t="str">
            <v>A</v>
          </cell>
          <cell r="C542">
            <v>2</v>
          </cell>
          <cell r="D542">
            <v>4058</v>
          </cell>
          <cell r="E542" t="str">
            <v>L3 Informática Ltda</v>
          </cell>
          <cell r="F542">
            <v>0</v>
          </cell>
          <cell r="G542">
            <v>59700</v>
          </cell>
          <cell r="H542">
            <v>59700</v>
          </cell>
          <cell r="I542">
            <v>0</v>
          </cell>
        </row>
        <row r="543">
          <cell r="A543" t="str">
            <v>2.1.1.02.001.1296</v>
          </cell>
          <cell r="B543" t="str">
            <v>A</v>
          </cell>
          <cell r="C543">
            <v>2</v>
          </cell>
          <cell r="D543">
            <v>4059</v>
          </cell>
          <cell r="E543" t="str">
            <v>B M Empreendimentos Ltda</v>
          </cell>
          <cell r="F543">
            <v>0</v>
          </cell>
          <cell r="G543">
            <v>0</v>
          </cell>
          <cell r="H543">
            <v>26065.34</v>
          </cell>
          <cell r="I543">
            <v>-26065.34</v>
          </cell>
        </row>
        <row r="544">
          <cell r="A544" t="str">
            <v>2.1.1.02.001.1297</v>
          </cell>
          <cell r="B544" t="str">
            <v>A</v>
          </cell>
          <cell r="C544">
            <v>2</v>
          </cell>
          <cell r="D544">
            <v>4060</v>
          </cell>
          <cell r="E544" t="str">
            <v>Portal Escudo Sistemas e Treinam</v>
          </cell>
          <cell r="F544">
            <v>0</v>
          </cell>
          <cell r="G544">
            <v>1260.02</v>
          </cell>
          <cell r="H544">
            <v>1260.02</v>
          </cell>
          <cell r="I544">
            <v>0</v>
          </cell>
        </row>
        <row r="545">
          <cell r="A545" t="str">
            <v>2.1.1.02.001.1298</v>
          </cell>
          <cell r="B545" t="str">
            <v>A</v>
          </cell>
          <cell r="C545">
            <v>2</v>
          </cell>
          <cell r="D545">
            <v>4061</v>
          </cell>
          <cell r="E545" t="str">
            <v>Armazém Mateus - Maracanã</v>
          </cell>
          <cell r="F545">
            <v>0</v>
          </cell>
          <cell r="G545">
            <v>0</v>
          </cell>
          <cell r="H545">
            <v>501173</v>
          </cell>
          <cell r="I545">
            <v>-501173</v>
          </cell>
        </row>
        <row r="546">
          <cell r="A546" t="str">
            <v>2.1.1.02.001.1299</v>
          </cell>
          <cell r="B546" t="str">
            <v>A</v>
          </cell>
          <cell r="C546">
            <v>2</v>
          </cell>
          <cell r="D546">
            <v>4064</v>
          </cell>
          <cell r="E546" t="str">
            <v>Fecon Ferragens e Construções</v>
          </cell>
          <cell r="F546">
            <v>0</v>
          </cell>
          <cell r="G546">
            <v>1650</v>
          </cell>
          <cell r="H546">
            <v>1650</v>
          </cell>
          <cell r="I546">
            <v>0</v>
          </cell>
        </row>
        <row r="547">
          <cell r="A547" t="str">
            <v>2.1.1.02.001.1300</v>
          </cell>
          <cell r="B547" t="str">
            <v>A</v>
          </cell>
          <cell r="C547">
            <v>2</v>
          </cell>
          <cell r="D547">
            <v>4065</v>
          </cell>
          <cell r="E547" t="str">
            <v>Distribuidora Cummins Minas Ltda</v>
          </cell>
          <cell r="F547">
            <v>0</v>
          </cell>
          <cell r="G547">
            <v>684</v>
          </cell>
          <cell r="H547">
            <v>684</v>
          </cell>
          <cell r="I547">
            <v>0</v>
          </cell>
        </row>
        <row r="548">
          <cell r="A548" t="str">
            <v>2.1.1.03</v>
          </cell>
          <cell r="B548" t="str">
            <v>S</v>
          </cell>
          <cell r="C548">
            <v>2</v>
          </cell>
          <cell r="D548">
            <v>654</v>
          </cell>
          <cell r="E548" t="str">
            <v>Tributos e Contribuições a Pagar</v>
          </cell>
          <cell r="F548">
            <v>4410742.7699999996</v>
          </cell>
          <cell r="G548">
            <v>4900669.3</v>
          </cell>
          <cell r="H548">
            <v>4763414.75</v>
          </cell>
          <cell r="I548">
            <v>-4273488.22</v>
          </cell>
        </row>
        <row r="549">
          <cell r="A549" t="str">
            <v>2.1.1.03.001</v>
          </cell>
          <cell r="B549" t="str">
            <v>A</v>
          </cell>
          <cell r="C549">
            <v>2</v>
          </cell>
          <cell r="D549">
            <v>655</v>
          </cell>
          <cell r="E549" t="str">
            <v>PIS/PASEP</v>
          </cell>
          <cell r="F549">
            <v>304990.28000000003</v>
          </cell>
          <cell r="G549">
            <v>368169.47</v>
          </cell>
          <cell r="H549">
            <v>366763.74</v>
          </cell>
          <cell r="I549">
            <v>-303584.55</v>
          </cell>
        </row>
        <row r="550">
          <cell r="A550" t="str">
            <v>2.1.1.03.002</v>
          </cell>
          <cell r="B550" t="str">
            <v>A</v>
          </cell>
          <cell r="C550">
            <v>2</v>
          </cell>
          <cell r="D550">
            <v>656</v>
          </cell>
          <cell r="E550" t="str">
            <v>COFINS</v>
          </cell>
          <cell r="F550">
            <v>1409031.7</v>
          </cell>
          <cell r="G550">
            <v>1700204.21</v>
          </cell>
          <cell r="H550">
            <v>1692465.6</v>
          </cell>
          <cell r="I550">
            <v>-1401293.09</v>
          </cell>
        </row>
        <row r="551">
          <cell r="A551" t="str">
            <v>2.1.1.03.003</v>
          </cell>
          <cell r="B551" t="str">
            <v>A</v>
          </cell>
          <cell r="C551">
            <v>2</v>
          </cell>
          <cell r="D551">
            <v>657</v>
          </cell>
          <cell r="E551" t="str">
            <v>ISS Próprio</v>
          </cell>
          <cell r="F551">
            <v>474962.7</v>
          </cell>
          <cell r="G551">
            <v>474962.7</v>
          </cell>
          <cell r="H551">
            <v>482326.7</v>
          </cell>
          <cell r="I551">
            <v>-482326.7</v>
          </cell>
        </row>
        <row r="552">
          <cell r="A552" t="str">
            <v>2.1.1.03.004</v>
          </cell>
          <cell r="B552" t="str">
            <v>A</v>
          </cell>
          <cell r="C552">
            <v>2</v>
          </cell>
          <cell r="D552">
            <v>658</v>
          </cell>
          <cell r="E552" t="str">
            <v>IRPJ</v>
          </cell>
          <cell r="F552">
            <v>1436314.84</v>
          </cell>
          <cell r="G552">
            <v>1594096.61</v>
          </cell>
          <cell r="H552">
            <v>1505681.54</v>
          </cell>
          <cell r="I552">
            <v>-1347899.77</v>
          </cell>
        </row>
        <row r="553">
          <cell r="A553" t="str">
            <v>2.1.1.03.005</v>
          </cell>
          <cell r="B553" t="str">
            <v>A</v>
          </cell>
          <cell r="C553">
            <v>2</v>
          </cell>
          <cell r="D553">
            <v>659</v>
          </cell>
          <cell r="E553" t="str">
            <v>CSLL</v>
          </cell>
          <cell r="F553">
            <v>557277.69999999995</v>
          </cell>
          <cell r="G553">
            <v>584385.65</v>
          </cell>
          <cell r="H553">
            <v>556112.04</v>
          </cell>
          <cell r="I553">
            <v>-529004.09</v>
          </cell>
        </row>
        <row r="554">
          <cell r="A554" t="str">
            <v>2.1.1.03.006</v>
          </cell>
          <cell r="B554" t="str">
            <v>A</v>
          </cell>
          <cell r="C554">
            <v>2</v>
          </cell>
          <cell r="D554">
            <v>660</v>
          </cell>
          <cell r="E554" t="str">
            <v>ISS  Contribuinte Substituto</v>
          </cell>
          <cell r="F554">
            <v>228165.55</v>
          </cell>
          <cell r="G554">
            <v>178850.66</v>
          </cell>
          <cell r="H554">
            <v>160065.13</v>
          </cell>
          <cell r="I554">
            <v>-209380.02</v>
          </cell>
        </row>
        <row r="555">
          <cell r="A555" t="str">
            <v>2.1.1.04</v>
          </cell>
          <cell r="B555" t="str">
            <v>S</v>
          </cell>
          <cell r="C555">
            <v>2</v>
          </cell>
          <cell r="D555">
            <v>1905</v>
          </cell>
          <cell r="E555" t="str">
            <v>Salários a Pagar</v>
          </cell>
          <cell r="F555">
            <v>0</v>
          </cell>
          <cell r="G555">
            <v>859374.82</v>
          </cell>
          <cell r="H555">
            <v>859374.82</v>
          </cell>
          <cell r="I555">
            <v>0</v>
          </cell>
        </row>
        <row r="556">
          <cell r="A556" t="str">
            <v>2.1.1.04.001</v>
          </cell>
          <cell r="B556" t="str">
            <v>A</v>
          </cell>
          <cell r="C556">
            <v>2</v>
          </cell>
          <cell r="D556">
            <v>662</v>
          </cell>
          <cell r="E556" t="str">
            <v>Salários a Pagar</v>
          </cell>
          <cell r="F556">
            <v>0</v>
          </cell>
          <cell r="G556">
            <v>859374.82</v>
          </cell>
          <cell r="H556">
            <v>859374.82</v>
          </cell>
          <cell r="I556">
            <v>0</v>
          </cell>
        </row>
        <row r="557">
          <cell r="A557" t="str">
            <v>2.1.1.05</v>
          </cell>
          <cell r="B557" t="str">
            <v>S</v>
          </cell>
          <cell r="C557">
            <v>2</v>
          </cell>
          <cell r="D557">
            <v>663</v>
          </cell>
          <cell r="E557" t="str">
            <v>Encargos com Pessoal a pagar</v>
          </cell>
          <cell r="F557">
            <v>927169.96</v>
          </cell>
          <cell r="G557">
            <v>936720.65</v>
          </cell>
          <cell r="H557">
            <v>930990.12</v>
          </cell>
          <cell r="I557">
            <v>-921439.43</v>
          </cell>
        </row>
        <row r="558">
          <cell r="A558" t="str">
            <v>2.1.1.05.001</v>
          </cell>
          <cell r="B558" t="str">
            <v>A</v>
          </cell>
          <cell r="C558">
            <v>2</v>
          </cell>
          <cell r="D558">
            <v>664</v>
          </cell>
          <cell r="E558" t="str">
            <v>INSS</v>
          </cell>
          <cell r="F558">
            <v>694163.56</v>
          </cell>
          <cell r="G558">
            <v>694172.38</v>
          </cell>
          <cell r="H558">
            <v>691261.64</v>
          </cell>
          <cell r="I558">
            <v>-691252.82</v>
          </cell>
        </row>
        <row r="559">
          <cell r="A559" t="str">
            <v>2.1.1.05.002</v>
          </cell>
          <cell r="B559" t="str">
            <v>A</v>
          </cell>
          <cell r="C559">
            <v>2</v>
          </cell>
          <cell r="D559">
            <v>665</v>
          </cell>
          <cell r="E559" t="str">
            <v>FGTS</v>
          </cell>
          <cell r="F559">
            <v>217332.47</v>
          </cell>
          <cell r="G559">
            <v>217337.31</v>
          </cell>
          <cell r="H559">
            <v>212647.21</v>
          </cell>
          <cell r="I559">
            <v>-212642.37</v>
          </cell>
        </row>
        <row r="560">
          <cell r="A560" t="str">
            <v>2.1.1.05.003</v>
          </cell>
          <cell r="B560" t="str">
            <v>A</v>
          </cell>
          <cell r="C560">
            <v>2</v>
          </cell>
          <cell r="D560">
            <v>666</v>
          </cell>
          <cell r="E560" t="str">
            <v>Portus Previdência Privada</v>
          </cell>
          <cell r="F560">
            <v>0</v>
          </cell>
          <cell r="G560">
            <v>9537.0300000000007</v>
          </cell>
          <cell r="H560">
            <v>9537.0300000000007</v>
          </cell>
          <cell r="I560">
            <v>0</v>
          </cell>
        </row>
        <row r="561">
          <cell r="A561" t="str">
            <v>2.1.1.05.004</v>
          </cell>
          <cell r="B561" t="str">
            <v>A</v>
          </cell>
          <cell r="C561">
            <v>2</v>
          </cell>
          <cell r="D561">
            <v>2240</v>
          </cell>
          <cell r="E561" t="str">
            <v>Encargos 20% INSS Terceiros - PF</v>
          </cell>
          <cell r="F561">
            <v>15673.93</v>
          </cell>
          <cell r="G561">
            <v>15673.93</v>
          </cell>
          <cell r="H561">
            <v>17544.240000000002</v>
          </cell>
          <cell r="I561">
            <v>-17544.240000000002</v>
          </cell>
        </row>
        <row r="562">
          <cell r="A562" t="str">
            <v>2.1.1.06</v>
          </cell>
          <cell r="B562" t="str">
            <v>S</v>
          </cell>
          <cell r="C562">
            <v>2</v>
          </cell>
          <cell r="D562">
            <v>667</v>
          </cell>
          <cell r="E562" t="str">
            <v>Outras Contas de Pessoa Física a</v>
          </cell>
          <cell r="F562">
            <v>0</v>
          </cell>
          <cell r="G562">
            <v>291383.09999999998</v>
          </cell>
          <cell r="H562">
            <v>291383.09999999998</v>
          </cell>
          <cell r="I562">
            <v>0</v>
          </cell>
        </row>
        <row r="563">
          <cell r="A563" t="str">
            <v>2.1.1.06.001</v>
          </cell>
          <cell r="B563" t="str">
            <v>A</v>
          </cell>
          <cell r="C563">
            <v>2</v>
          </cell>
          <cell r="D563">
            <v>668</v>
          </cell>
          <cell r="E563" t="str">
            <v>Pessoa Física a pagar</v>
          </cell>
          <cell r="F563">
            <v>0</v>
          </cell>
          <cell r="G563">
            <v>30144.04</v>
          </cell>
          <cell r="H563">
            <v>30144.04</v>
          </cell>
          <cell r="I563">
            <v>0</v>
          </cell>
        </row>
        <row r="564">
          <cell r="A564" t="str">
            <v>2.1.1.06.002</v>
          </cell>
          <cell r="B564" t="str">
            <v>A</v>
          </cell>
          <cell r="C564">
            <v>2</v>
          </cell>
          <cell r="D564">
            <v>669</v>
          </cell>
          <cell r="E564" t="str">
            <v>CONSAD</v>
          </cell>
          <cell r="F564">
            <v>0</v>
          </cell>
          <cell r="G564">
            <v>19083.669999999998</v>
          </cell>
          <cell r="H564">
            <v>19083.669999999998</v>
          </cell>
          <cell r="I564">
            <v>0</v>
          </cell>
        </row>
        <row r="565">
          <cell r="A565" t="str">
            <v>2.1.1.06.003</v>
          </cell>
          <cell r="B565" t="str">
            <v>A</v>
          </cell>
          <cell r="C565">
            <v>2</v>
          </cell>
          <cell r="D565">
            <v>670</v>
          </cell>
          <cell r="E565" t="str">
            <v>CONFI</v>
          </cell>
          <cell r="F565">
            <v>0</v>
          </cell>
          <cell r="G565">
            <v>11764.13</v>
          </cell>
          <cell r="H565">
            <v>11764.13</v>
          </cell>
          <cell r="I565">
            <v>0</v>
          </cell>
        </row>
        <row r="566">
          <cell r="A566" t="str">
            <v>2.1.1.06.004</v>
          </cell>
          <cell r="B566" t="str">
            <v>A</v>
          </cell>
          <cell r="C566">
            <v>2</v>
          </cell>
          <cell r="D566">
            <v>671</v>
          </cell>
          <cell r="E566" t="str">
            <v>CAP</v>
          </cell>
          <cell r="F566">
            <v>0</v>
          </cell>
          <cell r="G566">
            <v>842.87</v>
          </cell>
          <cell r="H566">
            <v>842.87</v>
          </cell>
          <cell r="I566">
            <v>0</v>
          </cell>
        </row>
        <row r="567">
          <cell r="A567" t="str">
            <v>2.1.1.06.005</v>
          </cell>
          <cell r="B567" t="str">
            <v>A</v>
          </cell>
          <cell r="C567">
            <v>2</v>
          </cell>
          <cell r="D567">
            <v>672</v>
          </cell>
          <cell r="E567" t="str">
            <v>Férias</v>
          </cell>
          <cell r="F567">
            <v>0</v>
          </cell>
          <cell r="G567">
            <v>135047.88</v>
          </cell>
          <cell r="H567">
            <v>135047.88</v>
          </cell>
          <cell r="I567">
            <v>0</v>
          </cell>
        </row>
        <row r="568">
          <cell r="A568" t="str">
            <v>2.1.1.06.006</v>
          </cell>
          <cell r="B568" t="str">
            <v>A</v>
          </cell>
          <cell r="C568">
            <v>2</v>
          </cell>
          <cell r="D568">
            <v>673</v>
          </cell>
          <cell r="E568" t="str">
            <v>Estagiarios e Bolsistas a Pagar</v>
          </cell>
          <cell r="F568">
            <v>0</v>
          </cell>
          <cell r="G568">
            <v>60350</v>
          </cell>
          <cell r="H568">
            <v>60350</v>
          </cell>
          <cell r="I568">
            <v>0</v>
          </cell>
        </row>
        <row r="569">
          <cell r="A569" t="str">
            <v>2.1.1.06.008</v>
          </cell>
          <cell r="B569" t="str">
            <v>A</v>
          </cell>
          <cell r="C569">
            <v>2</v>
          </cell>
          <cell r="D569">
            <v>3940</v>
          </cell>
          <cell r="E569" t="str">
            <v>Conselho Consultivo a Pagar</v>
          </cell>
          <cell r="F569">
            <v>0</v>
          </cell>
          <cell r="G569">
            <v>26847.43</v>
          </cell>
          <cell r="H569">
            <v>26847.43</v>
          </cell>
          <cell r="I569">
            <v>0</v>
          </cell>
        </row>
        <row r="570">
          <cell r="A570" t="str">
            <v>2.1.1.06.009</v>
          </cell>
          <cell r="B570" t="str">
            <v>A</v>
          </cell>
          <cell r="C570">
            <v>2</v>
          </cell>
          <cell r="D570">
            <v>4019</v>
          </cell>
          <cell r="E570" t="str">
            <v>COMAE - Comitê de Auditoria Esta</v>
          </cell>
          <cell r="F570">
            <v>0</v>
          </cell>
          <cell r="G570">
            <v>7303.08</v>
          </cell>
          <cell r="H570">
            <v>7303.08</v>
          </cell>
          <cell r="I570">
            <v>0</v>
          </cell>
        </row>
        <row r="571">
          <cell r="A571" t="str">
            <v>2.1.1.07</v>
          </cell>
          <cell r="B571" t="str">
            <v>S</v>
          </cell>
          <cell r="C571">
            <v>2</v>
          </cell>
          <cell r="D571">
            <v>675</v>
          </cell>
          <cell r="E571" t="str">
            <v>Valores Caucionados</v>
          </cell>
          <cell r="F571">
            <v>1124673.1399999999</v>
          </cell>
          <cell r="G571">
            <v>0</v>
          </cell>
          <cell r="H571">
            <v>2780.98</v>
          </cell>
          <cell r="I571">
            <v>-1127454.1200000001</v>
          </cell>
        </row>
        <row r="572">
          <cell r="A572" t="str">
            <v>2.1.1.07.001</v>
          </cell>
          <cell r="B572" t="str">
            <v>A</v>
          </cell>
          <cell r="C572">
            <v>2</v>
          </cell>
          <cell r="D572">
            <v>676</v>
          </cell>
          <cell r="E572" t="str">
            <v>Valores Caucionados</v>
          </cell>
          <cell r="F572">
            <v>24505.68</v>
          </cell>
          <cell r="G572">
            <v>0</v>
          </cell>
          <cell r="H572">
            <v>0</v>
          </cell>
          <cell r="I572">
            <v>-24505.68</v>
          </cell>
        </row>
        <row r="573">
          <cell r="A573" t="str">
            <v>2.1.1.07.010</v>
          </cell>
          <cell r="B573" t="str">
            <v>A</v>
          </cell>
          <cell r="C573">
            <v>2</v>
          </cell>
          <cell r="D573">
            <v>685</v>
          </cell>
          <cell r="E573" t="str">
            <v>Caução Linkcon</v>
          </cell>
          <cell r="F573">
            <v>36136.86</v>
          </cell>
          <cell r="G573">
            <v>0</v>
          </cell>
          <cell r="H573">
            <v>80.099999999999994</v>
          </cell>
          <cell r="I573">
            <v>-36216.959999999999</v>
          </cell>
        </row>
        <row r="574">
          <cell r="A574" t="str">
            <v>2.1.1.07.022</v>
          </cell>
          <cell r="B574" t="str">
            <v>A</v>
          </cell>
          <cell r="C574">
            <v>2</v>
          </cell>
          <cell r="D574">
            <v>1772</v>
          </cell>
          <cell r="E574" t="str">
            <v>Caução Petrobras Distribuidora</v>
          </cell>
          <cell r="F574">
            <v>1475.89</v>
          </cell>
          <cell r="G574">
            <v>0</v>
          </cell>
          <cell r="H574">
            <v>3.19</v>
          </cell>
          <cell r="I574">
            <v>-1479.08</v>
          </cell>
        </row>
        <row r="575">
          <cell r="A575" t="str">
            <v>2.1.1.07.026</v>
          </cell>
          <cell r="B575" t="str">
            <v>A</v>
          </cell>
          <cell r="C575">
            <v>2</v>
          </cell>
          <cell r="D575">
            <v>1839</v>
          </cell>
          <cell r="E575" t="str">
            <v>Caução NM Engenharia e Construçõ</v>
          </cell>
          <cell r="F575">
            <v>1323.68</v>
          </cell>
          <cell r="G575">
            <v>0</v>
          </cell>
          <cell r="H575">
            <v>2.86</v>
          </cell>
          <cell r="I575">
            <v>-1326.54</v>
          </cell>
        </row>
        <row r="576">
          <cell r="A576" t="str">
            <v>2.1.1.07.029</v>
          </cell>
          <cell r="B576" t="str">
            <v>A</v>
          </cell>
          <cell r="C576">
            <v>2</v>
          </cell>
          <cell r="D576">
            <v>1866</v>
          </cell>
          <cell r="E576" t="str">
            <v>Caução Total Distribuidora</v>
          </cell>
          <cell r="F576">
            <v>10963.55</v>
          </cell>
          <cell r="G576">
            <v>0</v>
          </cell>
          <cell r="H576">
            <v>26.82</v>
          </cell>
          <cell r="I576">
            <v>-10990.37</v>
          </cell>
        </row>
        <row r="577">
          <cell r="A577" t="str">
            <v>2.1.1.07.031</v>
          </cell>
          <cell r="B577" t="str">
            <v>A</v>
          </cell>
          <cell r="C577">
            <v>2</v>
          </cell>
          <cell r="D577">
            <v>1910</v>
          </cell>
          <cell r="E577" t="str">
            <v>Caução Assoc. Taxi Ponta da Espe</v>
          </cell>
          <cell r="F577">
            <v>301.89</v>
          </cell>
          <cell r="G577">
            <v>0</v>
          </cell>
          <cell r="H577">
            <v>0.65</v>
          </cell>
          <cell r="I577">
            <v>-302.54000000000002</v>
          </cell>
        </row>
        <row r="578">
          <cell r="A578" t="str">
            <v>2.1.1.07.033</v>
          </cell>
          <cell r="B578" t="str">
            <v>A</v>
          </cell>
          <cell r="C578">
            <v>2</v>
          </cell>
          <cell r="D578">
            <v>1979</v>
          </cell>
          <cell r="E578" t="str">
            <v>Caução Itaqui Energia</v>
          </cell>
          <cell r="F578">
            <v>778139.45</v>
          </cell>
          <cell r="G578">
            <v>0</v>
          </cell>
          <cell r="H578">
            <v>1903.33</v>
          </cell>
          <cell r="I578">
            <v>-780042.78</v>
          </cell>
        </row>
        <row r="579">
          <cell r="A579" t="str">
            <v>2.1.1.07.034</v>
          </cell>
          <cell r="B579" t="str">
            <v>A</v>
          </cell>
          <cell r="C579">
            <v>2</v>
          </cell>
          <cell r="D579">
            <v>2054</v>
          </cell>
          <cell r="E579" t="str">
            <v>Caução Associação dos Práticos -</v>
          </cell>
          <cell r="F579">
            <v>26444.959999999999</v>
          </cell>
          <cell r="G579">
            <v>0</v>
          </cell>
          <cell r="H579">
            <v>57.45</v>
          </cell>
          <cell r="I579">
            <v>-26502.41</v>
          </cell>
        </row>
        <row r="580">
          <cell r="A580" t="str">
            <v>2.1.1.07.035</v>
          </cell>
          <cell r="B580" t="str">
            <v>A</v>
          </cell>
          <cell r="C580">
            <v>2</v>
          </cell>
          <cell r="D580">
            <v>2081</v>
          </cell>
          <cell r="E580" t="str">
            <v>Caução COPI</v>
          </cell>
          <cell r="F580">
            <v>16153.38</v>
          </cell>
          <cell r="G580">
            <v>0</v>
          </cell>
          <cell r="H580">
            <v>35.21</v>
          </cell>
          <cell r="I580">
            <v>-16188.59</v>
          </cell>
        </row>
        <row r="581">
          <cell r="A581" t="str">
            <v>2.1.1.07.037</v>
          </cell>
          <cell r="B581" t="str">
            <v>A</v>
          </cell>
          <cell r="C581">
            <v>2</v>
          </cell>
          <cell r="D581">
            <v>2126</v>
          </cell>
          <cell r="E581" t="str">
            <v>Caução Pedreiras</v>
          </cell>
          <cell r="F581">
            <v>1003.62</v>
          </cell>
          <cell r="G581">
            <v>0</v>
          </cell>
          <cell r="H581">
            <v>2.4500000000000002</v>
          </cell>
          <cell r="I581">
            <v>-1006.07</v>
          </cell>
        </row>
        <row r="582">
          <cell r="A582" t="str">
            <v>2.1.1.07.038</v>
          </cell>
          <cell r="B582" t="str">
            <v>A</v>
          </cell>
          <cell r="C582">
            <v>2</v>
          </cell>
          <cell r="D582">
            <v>2127</v>
          </cell>
          <cell r="E582" t="str">
            <v>Caução Bradesco</v>
          </cell>
          <cell r="F582">
            <v>4814.51</v>
          </cell>
          <cell r="G582">
            <v>0</v>
          </cell>
          <cell r="H582">
            <v>11.78</v>
          </cell>
          <cell r="I582">
            <v>-4826.29</v>
          </cell>
        </row>
        <row r="583">
          <cell r="A583" t="str">
            <v>2.1.1.07.039</v>
          </cell>
          <cell r="B583" t="str">
            <v>A</v>
          </cell>
          <cell r="C583">
            <v>2</v>
          </cell>
          <cell r="D583">
            <v>2128</v>
          </cell>
          <cell r="E583" t="str">
            <v>Caução MIC Operações</v>
          </cell>
          <cell r="F583">
            <v>1003.62</v>
          </cell>
          <cell r="G583">
            <v>0</v>
          </cell>
          <cell r="H583">
            <v>2.4500000000000002</v>
          </cell>
          <cell r="I583">
            <v>-1006.07</v>
          </cell>
        </row>
        <row r="584">
          <cell r="A584" t="str">
            <v>2.1.1.07.041</v>
          </cell>
          <cell r="B584" t="str">
            <v>A</v>
          </cell>
          <cell r="C584">
            <v>2</v>
          </cell>
          <cell r="D584">
            <v>2138</v>
          </cell>
          <cell r="E584" t="str">
            <v>Caução Rebras Rebocadores</v>
          </cell>
          <cell r="F584">
            <v>662.18</v>
          </cell>
          <cell r="G584">
            <v>0</v>
          </cell>
          <cell r="H584">
            <v>1.62</v>
          </cell>
          <cell r="I584">
            <v>-663.8</v>
          </cell>
        </row>
        <row r="585">
          <cell r="A585" t="str">
            <v>2.1.1.07.046</v>
          </cell>
          <cell r="B585" t="str">
            <v>A</v>
          </cell>
          <cell r="C585">
            <v>2</v>
          </cell>
          <cell r="D585">
            <v>2212</v>
          </cell>
          <cell r="E585" t="str">
            <v>Caução Multiclínicas Nacional</v>
          </cell>
          <cell r="F585">
            <v>19532.02</v>
          </cell>
          <cell r="G585">
            <v>0</v>
          </cell>
          <cell r="H585">
            <v>97.66</v>
          </cell>
          <cell r="I585">
            <v>-19629.68</v>
          </cell>
        </row>
        <row r="586">
          <cell r="A586" t="str">
            <v>2.1.1.07.047</v>
          </cell>
          <cell r="B586" t="str">
            <v>A</v>
          </cell>
          <cell r="C586">
            <v>2</v>
          </cell>
          <cell r="D586">
            <v>2213</v>
          </cell>
          <cell r="E586" t="str">
            <v>Caução Essencial</v>
          </cell>
          <cell r="F586">
            <v>27515.25</v>
          </cell>
          <cell r="G586">
            <v>0</v>
          </cell>
          <cell r="H586">
            <v>137.58000000000001</v>
          </cell>
          <cell r="I586">
            <v>-27652.83</v>
          </cell>
        </row>
        <row r="587">
          <cell r="A587" t="str">
            <v>2.1.1.07.048</v>
          </cell>
          <cell r="B587" t="str">
            <v>A</v>
          </cell>
          <cell r="C587">
            <v>2</v>
          </cell>
          <cell r="D587">
            <v>2214</v>
          </cell>
          <cell r="E587" t="str">
            <v>Caução Brasbunker Participações</v>
          </cell>
          <cell r="F587">
            <v>14122.94</v>
          </cell>
          <cell r="G587">
            <v>0</v>
          </cell>
          <cell r="H587">
            <v>34.54</v>
          </cell>
          <cell r="I587">
            <v>-14157.48</v>
          </cell>
        </row>
        <row r="588">
          <cell r="A588" t="str">
            <v>2.1.1.07.049</v>
          </cell>
          <cell r="B588" t="str">
            <v>A</v>
          </cell>
          <cell r="C588">
            <v>2</v>
          </cell>
          <cell r="D588">
            <v>2215</v>
          </cell>
          <cell r="E588" t="str">
            <v>Caução Transrio Transporte e Log</v>
          </cell>
          <cell r="F588">
            <v>1316.47</v>
          </cell>
          <cell r="G588">
            <v>0</v>
          </cell>
          <cell r="H588">
            <v>3.22</v>
          </cell>
          <cell r="I588">
            <v>-1319.69</v>
          </cell>
        </row>
        <row r="589">
          <cell r="A589" t="str">
            <v>2.1.1.07.050</v>
          </cell>
          <cell r="B589" t="str">
            <v>A</v>
          </cell>
          <cell r="C589">
            <v>2</v>
          </cell>
          <cell r="D589">
            <v>2216</v>
          </cell>
          <cell r="E589" t="str">
            <v>Caução Distribuidora Tabocão Ltd</v>
          </cell>
          <cell r="F589">
            <v>525.4</v>
          </cell>
          <cell r="G589">
            <v>0</v>
          </cell>
          <cell r="H589">
            <v>1.1399999999999999</v>
          </cell>
          <cell r="I589">
            <v>-526.54</v>
          </cell>
        </row>
        <row r="590">
          <cell r="A590" t="str">
            <v>2.1.1.07.053</v>
          </cell>
          <cell r="B590" t="str">
            <v>A</v>
          </cell>
          <cell r="C590">
            <v>2</v>
          </cell>
          <cell r="D590">
            <v>2267</v>
          </cell>
          <cell r="E590" t="str">
            <v>Caução Distribuidora Copystar</v>
          </cell>
          <cell r="F590">
            <v>7925.62</v>
          </cell>
          <cell r="G590">
            <v>0</v>
          </cell>
          <cell r="H590">
            <v>19.39</v>
          </cell>
          <cell r="I590">
            <v>-7945.01</v>
          </cell>
        </row>
        <row r="591">
          <cell r="A591" t="str">
            <v>2.1.1.07.054</v>
          </cell>
          <cell r="B591" t="str">
            <v>A</v>
          </cell>
          <cell r="C591">
            <v>2</v>
          </cell>
          <cell r="D591">
            <v>2359</v>
          </cell>
          <cell r="E591" t="str">
            <v>Caução Intermodal Organização de</v>
          </cell>
          <cell r="F591">
            <v>2407.23</v>
          </cell>
          <cell r="G591">
            <v>0</v>
          </cell>
          <cell r="H591">
            <v>5.89</v>
          </cell>
          <cell r="I591">
            <v>-2413.12</v>
          </cell>
        </row>
        <row r="592">
          <cell r="A592" t="str">
            <v>2.1.1.07.056</v>
          </cell>
          <cell r="B592" t="str">
            <v>A</v>
          </cell>
          <cell r="C592">
            <v>2</v>
          </cell>
          <cell r="D592">
            <v>2388</v>
          </cell>
          <cell r="E592" t="str">
            <v>Caução Telefônica Brasil S.A.</v>
          </cell>
          <cell r="F592">
            <v>10966.03</v>
          </cell>
          <cell r="G592">
            <v>0</v>
          </cell>
          <cell r="H592">
            <v>23.71</v>
          </cell>
          <cell r="I592">
            <v>-10989.74</v>
          </cell>
        </row>
        <row r="593">
          <cell r="A593" t="str">
            <v>2.1.1.07.058</v>
          </cell>
          <cell r="B593" t="str">
            <v>A</v>
          </cell>
          <cell r="C593">
            <v>2</v>
          </cell>
          <cell r="D593">
            <v>2453</v>
          </cell>
          <cell r="E593" t="str">
            <v>Caução Maxtec Serviços Gerais e</v>
          </cell>
          <cell r="F593">
            <v>611.13</v>
          </cell>
          <cell r="G593">
            <v>0</v>
          </cell>
          <cell r="H593">
            <v>3.06</v>
          </cell>
          <cell r="I593">
            <v>-614.19000000000005</v>
          </cell>
        </row>
        <row r="594">
          <cell r="A594" t="str">
            <v>2.1.1.07.059</v>
          </cell>
          <cell r="B594" t="str">
            <v>A</v>
          </cell>
          <cell r="C594">
            <v>2</v>
          </cell>
          <cell r="D594">
            <v>2475</v>
          </cell>
          <cell r="E594" t="str">
            <v>Caução Transmasut</v>
          </cell>
          <cell r="F594">
            <v>1130.07</v>
          </cell>
          <cell r="G594">
            <v>0</v>
          </cell>
          <cell r="H594">
            <v>2.76</v>
          </cell>
          <cell r="I594">
            <v>-1132.83</v>
          </cell>
        </row>
        <row r="595">
          <cell r="A595" t="str">
            <v>2.1.1.07.060</v>
          </cell>
          <cell r="B595" t="str">
            <v>A</v>
          </cell>
          <cell r="C595">
            <v>2</v>
          </cell>
          <cell r="D595">
            <v>2518</v>
          </cell>
          <cell r="E595" t="str">
            <v>Caução Serviporto</v>
          </cell>
          <cell r="F595">
            <v>4486.34</v>
          </cell>
          <cell r="G595">
            <v>0</v>
          </cell>
          <cell r="H595">
            <v>10.97</v>
          </cell>
          <cell r="I595">
            <v>-4497.3100000000004</v>
          </cell>
        </row>
        <row r="596">
          <cell r="A596" t="str">
            <v>2.1.1.07.061</v>
          </cell>
          <cell r="B596" t="str">
            <v>A</v>
          </cell>
          <cell r="C596">
            <v>2</v>
          </cell>
          <cell r="D596">
            <v>2520</v>
          </cell>
          <cell r="E596" t="str">
            <v>Caução Green Distribuidora de Pe</v>
          </cell>
          <cell r="F596">
            <v>1099.8599999999999</v>
          </cell>
          <cell r="G596">
            <v>0</v>
          </cell>
          <cell r="H596">
            <v>2.69</v>
          </cell>
          <cell r="I596">
            <v>-1102.55</v>
          </cell>
        </row>
        <row r="597">
          <cell r="A597" t="str">
            <v>2.1.1.07.062</v>
          </cell>
          <cell r="B597" t="str">
            <v>A</v>
          </cell>
          <cell r="C597">
            <v>2</v>
          </cell>
          <cell r="D597">
            <v>2531</v>
          </cell>
          <cell r="E597" t="str">
            <v>Caução Internacional Marítima Lt</v>
          </cell>
          <cell r="F597">
            <v>371.24</v>
          </cell>
          <cell r="G597">
            <v>0</v>
          </cell>
          <cell r="H597">
            <v>0.91</v>
          </cell>
          <cell r="I597">
            <v>-372.15</v>
          </cell>
        </row>
        <row r="598">
          <cell r="A598" t="str">
            <v>2.1.1.07.063</v>
          </cell>
          <cell r="B598" t="str">
            <v>A</v>
          </cell>
          <cell r="C598">
            <v>2</v>
          </cell>
          <cell r="D598">
            <v>2542</v>
          </cell>
          <cell r="E598" t="str">
            <v>Caução L de J Pereira- Me</v>
          </cell>
          <cell r="F598">
            <v>5200.1400000000003</v>
          </cell>
          <cell r="G598">
            <v>0</v>
          </cell>
          <cell r="H598">
            <v>11.24</v>
          </cell>
          <cell r="I598">
            <v>-5211.38</v>
          </cell>
        </row>
        <row r="599">
          <cell r="A599" t="str">
            <v>2.1.1.07.064</v>
          </cell>
          <cell r="B599" t="str">
            <v>A</v>
          </cell>
          <cell r="C599">
            <v>2</v>
          </cell>
          <cell r="D599">
            <v>2591</v>
          </cell>
          <cell r="E599" t="str">
            <v>Caução Aroma &amp; Sabor</v>
          </cell>
          <cell r="F599">
            <v>1507.53</v>
          </cell>
          <cell r="G599">
            <v>0</v>
          </cell>
          <cell r="H599">
            <v>3.69</v>
          </cell>
          <cell r="I599">
            <v>-1511.22</v>
          </cell>
        </row>
        <row r="600">
          <cell r="A600" t="str">
            <v>2.1.1.07.065</v>
          </cell>
          <cell r="B600" t="str">
            <v>A</v>
          </cell>
          <cell r="C600">
            <v>2</v>
          </cell>
          <cell r="D600">
            <v>2592</v>
          </cell>
          <cell r="E600" t="str">
            <v>Caução Glenda de Lourdes</v>
          </cell>
          <cell r="F600">
            <v>8425.26</v>
          </cell>
          <cell r="G600">
            <v>0</v>
          </cell>
          <cell r="H600">
            <v>20.6</v>
          </cell>
          <cell r="I600">
            <v>-8445.86</v>
          </cell>
        </row>
        <row r="601">
          <cell r="A601" t="str">
            <v>2.1.1.07.069</v>
          </cell>
          <cell r="B601" t="str">
            <v>A</v>
          </cell>
          <cell r="C601">
            <v>2</v>
          </cell>
          <cell r="D601">
            <v>2666</v>
          </cell>
          <cell r="E601" t="str">
            <v>Caução Rohde Nielsen</v>
          </cell>
          <cell r="F601">
            <v>55910.22</v>
          </cell>
          <cell r="G601">
            <v>0</v>
          </cell>
          <cell r="H601">
            <v>135.54</v>
          </cell>
          <cell r="I601">
            <v>-56045.760000000002</v>
          </cell>
        </row>
        <row r="602">
          <cell r="A602" t="str">
            <v>2.1.1.07.071</v>
          </cell>
          <cell r="B602" t="str">
            <v>A</v>
          </cell>
          <cell r="C602">
            <v>2</v>
          </cell>
          <cell r="D602">
            <v>2734</v>
          </cell>
          <cell r="E602" t="str">
            <v>Caução Pedro Yan</v>
          </cell>
          <cell r="F602">
            <v>1686.07</v>
          </cell>
          <cell r="G602">
            <v>0</v>
          </cell>
          <cell r="H602">
            <v>3.65</v>
          </cell>
          <cell r="I602">
            <v>-1689.72</v>
          </cell>
        </row>
        <row r="603">
          <cell r="A603" t="str">
            <v>2.1.1.07.073</v>
          </cell>
          <cell r="B603" t="str">
            <v>A</v>
          </cell>
          <cell r="C603">
            <v>2</v>
          </cell>
          <cell r="D603">
            <v>2862</v>
          </cell>
          <cell r="E603" t="str">
            <v>Caução Machado Transportadora</v>
          </cell>
          <cell r="F603">
            <v>516.16999999999996</v>
          </cell>
          <cell r="G603">
            <v>0</v>
          </cell>
          <cell r="H603">
            <v>1.1200000000000001</v>
          </cell>
          <cell r="I603">
            <v>-517.29</v>
          </cell>
        </row>
        <row r="604">
          <cell r="A604" t="str">
            <v>2.1.1.07.074</v>
          </cell>
          <cell r="B604" t="str">
            <v>A</v>
          </cell>
          <cell r="C604">
            <v>2</v>
          </cell>
          <cell r="D604">
            <v>2880</v>
          </cell>
          <cell r="E604" t="str">
            <v>Caução Rentank</v>
          </cell>
          <cell r="F604">
            <v>2325.7600000000002</v>
          </cell>
          <cell r="G604">
            <v>0</v>
          </cell>
          <cell r="H604">
            <v>5.69</v>
          </cell>
          <cell r="I604">
            <v>-2331.4499999999998</v>
          </cell>
        </row>
        <row r="605">
          <cell r="A605" t="str">
            <v>2.1.1.07.075</v>
          </cell>
          <cell r="B605" t="str">
            <v>A</v>
          </cell>
          <cell r="C605">
            <v>2</v>
          </cell>
          <cell r="D605">
            <v>2882</v>
          </cell>
          <cell r="E605" t="str">
            <v>Caução GDX</v>
          </cell>
          <cell r="F605">
            <v>883.89</v>
          </cell>
          <cell r="G605">
            <v>0</v>
          </cell>
          <cell r="H605">
            <v>2.16</v>
          </cell>
          <cell r="I605">
            <v>-886.05</v>
          </cell>
        </row>
        <row r="606">
          <cell r="A606" t="str">
            <v>2.1.1.07.076</v>
          </cell>
          <cell r="B606" t="str">
            <v>A</v>
          </cell>
          <cell r="C606">
            <v>2</v>
          </cell>
          <cell r="D606">
            <v>2964</v>
          </cell>
          <cell r="E606" t="str">
            <v>Caução Tequimar</v>
          </cell>
          <cell r="F606">
            <v>684.62</v>
          </cell>
          <cell r="G606">
            <v>0</v>
          </cell>
          <cell r="H606">
            <v>1.67</v>
          </cell>
          <cell r="I606">
            <v>-686.29</v>
          </cell>
        </row>
        <row r="607">
          <cell r="A607" t="str">
            <v>2.1.1.07.077</v>
          </cell>
          <cell r="B607" t="str">
            <v>A</v>
          </cell>
          <cell r="C607">
            <v>2</v>
          </cell>
          <cell r="D607">
            <v>3825</v>
          </cell>
          <cell r="E607" t="str">
            <v>Caução Saam Smit</v>
          </cell>
          <cell r="F607">
            <v>16476.52</v>
          </cell>
          <cell r="G607">
            <v>0</v>
          </cell>
          <cell r="H607">
            <v>39.65</v>
          </cell>
          <cell r="I607">
            <v>-16516.169999999998</v>
          </cell>
        </row>
        <row r="608">
          <cell r="A608" t="str">
            <v>2.1.1.07.078</v>
          </cell>
          <cell r="B608" t="str">
            <v>A</v>
          </cell>
          <cell r="C608">
            <v>2</v>
          </cell>
          <cell r="D608">
            <v>3850</v>
          </cell>
          <cell r="E608" t="str">
            <v>Caução ARBEMPORTO-MA</v>
          </cell>
          <cell r="F608">
            <v>1195.1300000000001</v>
          </cell>
          <cell r="G608">
            <v>0</v>
          </cell>
          <cell r="H608">
            <v>2.58</v>
          </cell>
          <cell r="I608">
            <v>-1197.71</v>
          </cell>
        </row>
        <row r="609">
          <cell r="A609" t="str">
            <v>2.1.1.07.079</v>
          </cell>
          <cell r="B609" t="str">
            <v>A</v>
          </cell>
          <cell r="C609">
            <v>2</v>
          </cell>
          <cell r="D609">
            <v>3869</v>
          </cell>
          <cell r="E609" t="str">
            <v>Caução Assoc. Posto de Taxi Itaq</v>
          </cell>
          <cell r="F609">
            <v>1043.93</v>
          </cell>
          <cell r="G609">
            <v>0</v>
          </cell>
          <cell r="H609">
            <v>2.2599999999999998</v>
          </cell>
          <cell r="I609">
            <v>-1046.19</v>
          </cell>
        </row>
        <row r="610">
          <cell r="A610" t="str">
            <v>2.1.1.07.080</v>
          </cell>
          <cell r="B610" t="str">
            <v>A</v>
          </cell>
          <cell r="C610">
            <v>2</v>
          </cell>
          <cell r="D610">
            <v>3876</v>
          </cell>
          <cell r="E610" t="str">
            <v>Caução Bauhaus do Brasil</v>
          </cell>
          <cell r="F610">
            <v>6737.44</v>
          </cell>
          <cell r="G610">
            <v>0</v>
          </cell>
          <cell r="H610">
            <v>16.48</v>
          </cell>
          <cell r="I610">
            <v>-6753.92</v>
          </cell>
        </row>
        <row r="611">
          <cell r="A611" t="str">
            <v>2.1.1.07.081</v>
          </cell>
          <cell r="B611" t="str">
            <v>A</v>
          </cell>
          <cell r="C611">
            <v>2</v>
          </cell>
          <cell r="D611">
            <v>3879</v>
          </cell>
          <cell r="E611" t="str">
            <v>Caução MD Consultoria</v>
          </cell>
          <cell r="F611">
            <v>4429.93</v>
          </cell>
          <cell r="G611">
            <v>0</v>
          </cell>
          <cell r="H611">
            <v>10.84</v>
          </cell>
          <cell r="I611">
            <v>-4440.7700000000004</v>
          </cell>
        </row>
        <row r="612">
          <cell r="A612" t="str">
            <v>2.1.1.07.082</v>
          </cell>
          <cell r="B612" t="str">
            <v>A</v>
          </cell>
          <cell r="C612">
            <v>2</v>
          </cell>
          <cell r="D612">
            <v>3909</v>
          </cell>
          <cell r="E612" t="str">
            <v>Caução Eco Serviços Ocupacionais</v>
          </cell>
          <cell r="F612">
            <v>5117.1099999999997</v>
          </cell>
          <cell r="G612">
            <v>0</v>
          </cell>
          <cell r="H612">
            <v>12.52</v>
          </cell>
          <cell r="I612">
            <v>-5129.63</v>
          </cell>
        </row>
        <row r="613">
          <cell r="A613" t="str">
            <v>2.1.1.07.083</v>
          </cell>
          <cell r="B613" t="str">
            <v>A</v>
          </cell>
          <cell r="C613">
            <v>2</v>
          </cell>
          <cell r="D613">
            <v>3924</v>
          </cell>
          <cell r="E613" t="str">
            <v>Caução Ferry Brasil Eireli</v>
          </cell>
          <cell r="F613">
            <v>2132.3200000000002</v>
          </cell>
          <cell r="G613">
            <v>0</v>
          </cell>
          <cell r="H613">
            <v>5.22</v>
          </cell>
          <cell r="I613">
            <v>-2137.54</v>
          </cell>
        </row>
        <row r="614">
          <cell r="A614" t="str">
            <v>2.1.1.07.084</v>
          </cell>
          <cell r="B614" t="str">
            <v>A</v>
          </cell>
          <cell r="C614">
            <v>2</v>
          </cell>
          <cell r="D614">
            <v>3925</v>
          </cell>
          <cell r="E614" t="str">
            <v>Caução Ênfase Consultoria</v>
          </cell>
          <cell r="F614">
            <v>1751.55</v>
          </cell>
          <cell r="G614">
            <v>0</v>
          </cell>
          <cell r="H614">
            <v>4.3</v>
          </cell>
          <cell r="I614">
            <v>-1755.85</v>
          </cell>
        </row>
        <row r="615">
          <cell r="A615" t="str">
            <v>2.1.1.07.085</v>
          </cell>
          <cell r="B615" t="str">
            <v>A</v>
          </cell>
          <cell r="C615">
            <v>2</v>
          </cell>
          <cell r="D615">
            <v>3934</v>
          </cell>
          <cell r="E615" t="str">
            <v>Caução Consórcio Tegram</v>
          </cell>
          <cell r="F615">
            <v>8503.24</v>
          </cell>
          <cell r="G615">
            <v>0</v>
          </cell>
          <cell r="H615">
            <v>18.38</v>
          </cell>
          <cell r="I615">
            <v>-8521.6200000000008</v>
          </cell>
        </row>
        <row r="616">
          <cell r="A616" t="str">
            <v>2.1.1.07.086</v>
          </cell>
          <cell r="B616" t="str">
            <v>A</v>
          </cell>
          <cell r="C616">
            <v>2</v>
          </cell>
          <cell r="D616">
            <v>3941</v>
          </cell>
          <cell r="E616" t="str">
            <v>Caução L F P Rodrigues</v>
          </cell>
          <cell r="F616">
            <v>2150.2199999999998</v>
          </cell>
          <cell r="G616">
            <v>0</v>
          </cell>
          <cell r="H616">
            <v>4.6500000000000004</v>
          </cell>
          <cell r="I616">
            <v>-2154.87</v>
          </cell>
        </row>
        <row r="617">
          <cell r="A617" t="str">
            <v>2.1.1.07.087</v>
          </cell>
          <cell r="B617" t="str">
            <v>A</v>
          </cell>
          <cell r="C617">
            <v>2</v>
          </cell>
          <cell r="D617">
            <v>4001</v>
          </cell>
          <cell r="E617" t="str">
            <v>Caução Transglobal Operações Por</v>
          </cell>
          <cell r="F617">
            <v>2466.25</v>
          </cell>
          <cell r="G617">
            <v>0</v>
          </cell>
          <cell r="H617">
            <v>6.03</v>
          </cell>
          <cell r="I617">
            <v>-2472.2800000000002</v>
          </cell>
        </row>
        <row r="618">
          <cell r="A618" t="str">
            <v>2.1.1.07.088</v>
          </cell>
          <cell r="B618" t="str">
            <v>A</v>
          </cell>
          <cell r="C618">
            <v>2</v>
          </cell>
          <cell r="D618">
            <v>4009</v>
          </cell>
          <cell r="E618" t="str">
            <v>Caução PetroBahia S/A</v>
          </cell>
          <cell r="F618">
            <v>590.97</v>
          </cell>
          <cell r="G618">
            <v>0</v>
          </cell>
          <cell r="H618">
            <v>1.28</v>
          </cell>
          <cell r="I618">
            <v>-592.25</v>
          </cell>
        </row>
        <row r="619">
          <cell r="A619" t="str">
            <v>2.1.1.08</v>
          </cell>
          <cell r="B619" t="str">
            <v>S</v>
          </cell>
          <cell r="C619">
            <v>2</v>
          </cell>
          <cell r="D619">
            <v>686</v>
          </cell>
          <cell r="E619" t="str">
            <v>Outros Créditos a Pagar</v>
          </cell>
          <cell r="F619">
            <v>59367841.439999998</v>
          </cell>
          <cell r="G619">
            <v>164170.53</v>
          </cell>
          <cell r="H619">
            <v>2358852.7000000002</v>
          </cell>
          <cell r="I619">
            <v>-61562523.609999999</v>
          </cell>
        </row>
        <row r="620">
          <cell r="A620" t="str">
            <v>2.1.1.08.001</v>
          </cell>
          <cell r="B620" t="str">
            <v>A</v>
          </cell>
          <cell r="C620">
            <v>2</v>
          </cell>
          <cell r="D620">
            <v>687</v>
          </cell>
          <cell r="E620" t="str">
            <v>Juros s/Cap Proprio a Pagar Gov</v>
          </cell>
          <cell r="F620">
            <v>58932987.93</v>
          </cell>
          <cell r="G620">
            <v>0</v>
          </cell>
          <cell r="H620">
            <v>2194072.2999999998</v>
          </cell>
          <cell r="I620">
            <v>-61127060.229999997</v>
          </cell>
        </row>
        <row r="621">
          <cell r="A621" t="str">
            <v>2.1.1.08.002</v>
          </cell>
          <cell r="B621" t="str">
            <v>A</v>
          </cell>
          <cell r="C621">
            <v>2</v>
          </cell>
          <cell r="D621">
            <v>688</v>
          </cell>
          <cell r="E621" t="str">
            <v>Valores a Devolver</v>
          </cell>
          <cell r="F621">
            <v>68996.27</v>
          </cell>
          <cell r="G621">
            <v>6343.47</v>
          </cell>
          <cell r="H621">
            <v>5510.19</v>
          </cell>
          <cell r="I621">
            <v>-68162.990000000005</v>
          </cell>
        </row>
        <row r="622">
          <cell r="A622" t="str">
            <v>2.1.1.08.011</v>
          </cell>
          <cell r="B622" t="str">
            <v>A</v>
          </cell>
          <cell r="C622">
            <v>2</v>
          </cell>
          <cell r="D622">
            <v>697</v>
          </cell>
          <cell r="E622" t="str">
            <v>Rendimentos s/ Aplicações - SEP/</v>
          </cell>
          <cell r="F622">
            <v>73.5</v>
          </cell>
          <cell r="G622">
            <v>0</v>
          </cell>
          <cell r="H622">
            <v>0</v>
          </cell>
          <cell r="I622">
            <v>-73.5</v>
          </cell>
        </row>
        <row r="623">
          <cell r="A623" t="str">
            <v>2.1.1.08.013</v>
          </cell>
          <cell r="B623" t="str">
            <v>A</v>
          </cell>
          <cell r="C623">
            <v>2</v>
          </cell>
          <cell r="D623">
            <v>1463</v>
          </cell>
          <cell r="E623" t="str">
            <v>Depósito de Terceiros - SEP/012/</v>
          </cell>
          <cell r="F623">
            <v>28.5</v>
          </cell>
          <cell r="G623">
            <v>0</v>
          </cell>
          <cell r="H623">
            <v>0</v>
          </cell>
          <cell r="I623">
            <v>-28.5</v>
          </cell>
        </row>
        <row r="624">
          <cell r="A624" t="str">
            <v>2.1.1.08.015</v>
          </cell>
          <cell r="B624" t="str">
            <v>A</v>
          </cell>
          <cell r="C624">
            <v>2</v>
          </cell>
          <cell r="D624">
            <v>1693</v>
          </cell>
          <cell r="E624" t="str">
            <v>Adiantamento de Clientes</v>
          </cell>
          <cell r="F624">
            <v>271056.96999999997</v>
          </cell>
          <cell r="G624">
            <v>141343.47</v>
          </cell>
          <cell r="H624">
            <v>136343.47</v>
          </cell>
          <cell r="I624">
            <v>-266056.96999999997</v>
          </cell>
        </row>
        <row r="625">
          <cell r="A625" t="str">
            <v>2.1.1.08.019</v>
          </cell>
          <cell r="B625" t="str">
            <v>A</v>
          </cell>
          <cell r="C625">
            <v>2</v>
          </cell>
          <cell r="D625">
            <v>2796</v>
          </cell>
          <cell r="E625" t="str">
            <v>Ressarcimento Cessão com Ônus TJ</v>
          </cell>
          <cell r="F625">
            <v>15905.96</v>
          </cell>
          <cell r="G625">
            <v>16483.59</v>
          </cell>
          <cell r="H625">
            <v>8530.59</v>
          </cell>
          <cell r="I625">
            <v>-7952.96</v>
          </cell>
        </row>
        <row r="626">
          <cell r="A626" t="str">
            <v>2.1.1.08.020</v>
          </cell>
          <cell r="B626" t="str">
            <v>A</v>
          </cell>
          <cell r="C626">
            <v>2</v>
          </cell>
          <cell r="D626">
            <v>2797</v>
          </cell>
          <cell r="E626" t="str">
            <v>Ressarcimento Cessão com Ônus  U</v>
          </cell>
          <cell r="F626">
            <v>28792.31</v>
          </cell>
          <cell r="G626">
            <v>0</v>
          </cell>
          <cell r="H626">
            <v>14396.15</v>
          </cell>
          <cell r="I626">
            <v>-43188.46</v>
          </cell>
        </row>
        <row r="627">
          <cell r="A627" t="str">
            <v>2.1.1.08.022</v>
          </cell>
          <cell r="B627" t="str">
            <v>A</v>
          </cell>
          <cell r="C627">
            <v>2</v>
          </cell>
          <cell r="D627">
            <v>3959</v>
          </cell>
          <cell r="E627" t="str">
            <v>Bloqueio Judicial Engebras</v>
          </cell>
          <cell r="F627">
            <v>50000</v>
          </cell>
          <cell r="G627">
            <v>0</v>
          </cell>
          <cell r="H627">
            <v>0</v>
          </cell>
          <cell r="I627">
            <v>-50000</v>
          </cell>
        </row>
        <row r="628">
          <cell r="A628" t="str">
            <v>2.1.1.09</v>
          </cell>
          <cell r="B628" t="str">
            <v>S</v>
          </cell>
          <cell r="C628">
            <v>2</v>
          </cell>
          <cell r="D628">
            <v>699</v>
          </cell>
          <cell r="E628" t="str">
            <v>Valores Consignados a Recolher</v>
          </cell>
          <cell r="F628">
            <v>1402136.42</v>
          </cell>
          <cell r="G628">
            <v>1389093.97</v>
          </cell>
          <cell r="H628">
            <v>1203322.95</v>
          </cell>
          <cell r="I628">
            <v>-1216365.3999999999</v>
          </cell>
        </row>
        <row r="629">
          <cell r="A629" t="str">
            <v>2.1.1.09.003</v>
          </cell>
          <cell r="B629" t="str">
            <v>A</v>
          </cell>
          <cell r="C629">
            <v>2</v>
          </cell>
          <cell r="D629">
            <v>702</v>
          </cell>
          <cell r="E629" t="str">
            <v>IRRF s/ salário 0561</v>
          </cell>
          <cell r="F629">
            <v>469724.04</v>
          </cell>
          <cell r="G629">
            <v>469724.04</v>
          </cell>
          <cell r="H629">
            <v>475792.1</v>
          </cell>
          <cell r="I629">
            <v>-475792.1</v>
          </cell>
        </row>
        <row r="630">
          <cell r="A630" t="str">
            <v>2.1.1.09.004</v>
          </cell>
          <cell r="B630" t="str">
            <v>A</v>
          </cell>
          <cell r="C630">
            <v>2</v>
          </cell>
          <cell r="D630">
            <v>703</v>
          </cell>
          <cell r="E630" t="str">
            <v>IRRF Pessoa Jurídica 1708</v>
          </cell>
          <cell r="F630">
            <v>29476.560000000001</v>
          </cell>
          <cell r="G630">
            <v>36515.379999999997</v>
          </cell>
          <cell r="H630">
            <v>35297.160000000003</v>
          </cell>
          <cell r="I630">
            <v>-28258.34</v>
          </cell>
        </row>
        <row r="631">
          <cell r="A631" t="str">
            <v>2.1.1.09.005</v>
          </cell>
          <cell r="B631" t="str">
            <v>A</v>
          </cell>
          <cell r="C631">
            <v>2</v>
          </cell>
          <cell r="D631">
            <v>704</v>
          </cell>
          <cell r="E631" t="str">
            <v>PIS/Cofins/Csll - 5952</v>
          </cell>
          <cell r="F631">
            <v>154097.67000000001</v>
          </cell>
          <cell r="G631">
            <v>148725.16</v>
          </cell>
          <cell r="H631">
            <v>109900.42</v>
          </cell>
          <cell r="I631">
            <v>-115272.93</v>
          </cell>
        </row>
        <row r="632">
          <cell r="A632" t="str">
            <v>2.1.1.09.006</v>
          </cell>
          <cell r="B632" t="str">
            <v>A</v>
          </cell>
          <cell r="C632">
            <v>2</v>
          </cell>
          <cell r="D632">
            <v>705</v>
          </cell>
          <cell r="E632" t="str">
            <v>INSS Retido de terceiros PJ</v>
          </cell>
          <cell r="F632">
            <v>305037.5</v>
          </cell>
          <cell r="G632">
            <v>318891.43</v>
          </cell>
          <cell r="H632">
            <v>219013.47</v>
          </cell>
          <cell r="I632">
            <v>-205159.54</v>
          </cell>
        </row>
        <row r="633">
          <cell r="A633" t="str">
            <v>2.1.1.09.007</v>
          </cell>
          <cell r="B633" t="str">
            <v>A</v>
          </cell>
          <cell r="C633">
            <v>2</v>
          </cell>
          <cell r="D633">
            <v>706</v>
          </cell>
          <cell r="E633" t="str">
            <v>ISS Retido  Pessoa Jurídica</v>
          </cell>
          <cell r="F633">
            <v>192224.25</v>
          </cell>
          <cell r="G633">
            <v>152784.07999999999</v>
          </cell>
          <cell r="H633">
            <v>107907.17</v>
          </cell>
          <cell r="I633">
            <v>-147347.34</v>
          </cell>
        </row>
        <row r="634">
          <cell r="A634" t="str">
            <v>2.1.1.09.008</v>
          </cell>
          <cell r="B634" t="str">
            <v>A</v>
          </cell>
          <cell r="C634">
            <v>2</v>
          </cell>
          <cell r="D634">
            <v>707</v>
          </cell>
          <cell r="E634" t="str">
            <v>Pensão Alimentícia a pagar</v>
          </cell>
          <cell r="F634">
            <v>0</v>
          </cell>
          <cell r="G634">
            <v>5368.47</v>
          </cell>
          <cell r="H634">
            <v>5368.47</v>
          </cell>
          <cell r="I634">
            <v>0</v>
          </cell>
        </row>
        <row r="635">
          <cell r="A635" t="str">
            <v>2.1.1.09.009</v>
          </cell>
          <cell r="B635" t="str">
            <v>A</v>
          </cell>
          <cell r="C635">
            <v>2</v>
          </cell>
          <cell r="D635">
            <v>708</v>
          </cell>
          <cell r="E635" t="str">
            <v>ISS Retido Pessoa Física</v>
          </cell>
          <cell r="F635">
            <v>4203.59</v>
          </cell>
          <cell r="G635">
            <v>1116.82</v>
          </cell>
          <cell r="H635">
            <v>40.86</v>
          </cell>
          <cell r="I635">
            <v>-3127.63</v>
          </cell>
        </row>
        <row r="636">
          <cell r="A636" t="str">
            <v>2.1.1.09.010</v>
          </cell>
          <cell r="B636" t="str">
            <v>A</v>
          </cell>
          <cell r="C636">
            <v>2</v>
          </cell>
          <cell r="D636">
            <v>709</v>
          </cell>
          <cell r="E636" t="str">
            <v>INSS retido na fonte s/ salário</v>
          </cell>
          <cell r="F636">
            <v>151074.35999999999</v>
          </cell>
          <cell r="G636">
            <v>151074.35999999999</v>
          </cell>
          <cell r="H636">
            <v>150507.60999999999</v>
          </cell>
          <cell r="I636">
            <v>-150507.60999999999</v>
          </cell>
        </row>
        <row r="637">
          <cell r="A637" t="str">
            <v>2.1.1.09.011</v>
          </cell>
          <cell r="B637" t="str">
            <v>A</v>
          </cell>
          <cell r="C637">
            <v>2</v>
          </cell>
          <cell r="D637">
            <v>710</v>
          </cell>
          <cell r="E637" t="str">
            <v>IRRF Pessoa Física 0588</v>
          </cell>
          <cell r="F637">
            <v>6409.35</v>
          </cell>
          <cell r="G637">
            <v>5457.22</v>
          </cell>
          <cell r="H637">
            <v>5525.78</v>
          </cell>
          <cell r="I637">
            <v>-6477.91</v>
          </cell>
        </row>
        <row r="638">
          <cell r="A638" t="str">
            <v>2.1.1.09.012</v>
          </cell>
          <cell r="B638" t="str">
            <v>A</v>
          </cell>
          <cell r="C638">
            <v>2</v>
          </cell>
          <cell r="D638">
            <v>711</v>
          </cell>
          <cell r="E638" t="str">
            <v>Mensalidade Sindicato a Recolher</v>
          </cell>
          <cell r="F638">
            <v>2712.58</v>
          </cell>
          <cell r="G638">
            <v>2712.58</v>
          </cell>
          <cell r="H638">
            <v>2792.72</v>
          </cell>
          <cell r="I638">
            <v>-2792.72</v>
          </cell>
        </row>
        <row r="639">
          <cell r="A639" t="str">
            <v>2.1.1.09.013</v>
          </cell>
          <cell r="B639" t="str">
            <v>A</v>
          </cell>
          <cell r="C639">
            <v>2</v>
          </cell>
          <cell r="D639">
            <v>712</v>
          </cell>
          <cell r="E639" t="str">
            <v>Associação Portus a Recolher</v>
          </cell>
          <cell r="F639">
            <v>6</v>
          </cell>
          <cell r="G639">
            <v>6</v>
          </cell>
          <cell r="H639">
            <v>6</v>
          </cell>
          <cell r="I639">
            <v>-6</v>
          </cell>
        </row>
        <row r="640">
          <cell r="A640" t="str">
            <v>2.1.1.09.018</v>
          </cell>
          <cell r="B640" t="str">
            <v>A</v>
          </cell>
          <cell r="C640">
            <v>2</v>
          </cell>
          <cell r="D640">
            <v>717</v>
          </cell>
          <cell r="E640" t="str">
            <v>Contribuição Portus Jóia</v>
          </cell>
          <cell r="F640">
            <v>0</v>
          </cell>
          <cell r="G640">
            <v>10.61</v>
          </cell>
          <cell r="H640">
            <v>10.61</v>
          </cell>
          <cell r="I640">
            <v>0</v>
          </cell>
        </row>
        <row r="641">
          <cell r="A641" t="str">
            <v>2.1.1.09.019</v>
          </cell>
          <cell r="B641" t="str">
            <v>A</v>
          </cell>
          <cell r="C641">
            <v>2</v>
          </cell>
          <cell r="D641">
            <v>718</v>
          </cell>
          <cell r="E641" t="str">
            <v>Contribuição Portus s/ Salário</v>
          </cell>
          <cell r="F641">
            <v>0</v>
          </cell>
          <cell r="G641">
            <v>9537.0300000000007</v>
          </cell>
          <cell r="H641">
            <v>9537.0300000000007</v>
          </cell>
          <cell r="I641">
            <v>0</v>
          </cell>
        </row>
        <row r="642">
          <cell r="A642" t="str">
            <v>2.1.1.09.020</v>
          </cell>
          <cell r="B642" t="str">
            <v>A</v>
          </cell>
          <cell r="C642">
            <v>2</v>
          </cell>
          <cell r="D642">
            <v>719</v>
          </cell>
          <cell r="E642" t="str">
            <v>Emprestimos Consignado Banco Bra</v>
          </cell>
          <cell r="F642">
            <v>40104.71</v>
          </cell>
          <cell r="G642">
            <v>40104.71</v>
          </cell>
          <cell r="H642">
            <v>40104.71</v>
          </cell>
          <cell r="I642">
            <v>-40104.71</v>
          </cell>
        </row>
        <row r="643">
          <cell r="A643" t="str">
            <v>2.1.1.09.021</v>
          </cell>
          <cell r="B643" t="str">
            <v>A</v>
          </cell>
          <cell r="C643">
            <v>2</v>
          </cell>
          <cell r="D643">
            <v>1256</v>
          </cell>
          <cell r="E643" t="str">
            <v>INSS Retido de Terceiros PF</v>
          </cell>
          <cell r="F643">
            <v>6723.87</v>
          </cell>
          <cell r="G643">
            <v>6723.87</v>
          </cell>
          <cell r="H643">
            <v>4858.24</v>
          </cell>
          <cell r="I643">
            <v>-4858.24</v>
          </cell>
        </row>
        <row r="644">
          <cell r="A644" t="str">
            <v>2.1.1.09.025</v>
          </cell>
          <cell r="B644" t="str">
            <v>A</v>
          </cell>
          <cell r="C644">
            <v>2</v>
          </cell>
          <cell r="D644">
            <v>2047</v>
          </cell>
          <cell r="E644" t="str">
            <v>Empréstimo Consignado CEF</v>
          </cell>
          <cell r="F644">
            <v>30232.46</v>
          </cell>
          <cell r="G644">
            <v>30232.46</v>
          </cell>
          <cell r="H644">
            <v>30396.959999999999</v>
          </cell>
          <cell r="I644">
            <v>-30396.959999999999</v>
          </cell>
        </row>
        <row r="645">
          <cell r="A645" t="str">
            <v>2.1.1.09.027</v>
          </cell>
          <cell r="B645" t="str">
            <v>A</v>
          </cell>
          <cell r="C645">
            <v>2</v>
          </cell>
          <cell r="D645">
            <v>2430</v>
          </cell>
          <cell r="E645" t="str">
            <v>INSS s/ Férias Próximo mês</v>
          </cell>
          <cell r="F645">
            <v>370.31</v>
          </cell>
          <cell r="G645">
            <v>370.31</v>
          </cell>
          <cell r="H645">
            <v>544.38</v>
          </cell>
          <cell r="I645">
            <v>-544.38</v>
          </cell>
        </row>
        <row r="646">
          <cell r="A646" t="str">
            <v>2.1.1.09.028</v>
          </cell>
          <cell r="B646" t="str">
            <v>A</v>
          </cell>
          <cell r="C646">
            <v>2</v>
          </cell>
          <cell r="D646">
            <v>2500</v>
          </cell>
          <cell r="E646" t="str">
            <v>ISS Retido PJ - Alcântara</v>
          </cell>
          <cell r="F646">
            <v>9739.17</v>
          </cell>
          <cell r="G646">
            <v>9739.44</v>
          </cell>
          <cell r="H646">
            <v>5719.26</v>
          </cell>
          <cell r="I646">
            <v>-5718.99</v>
          </cell>
        </row>
        <row r="647">
          <cell r="A647" t="str">
            <v>2.1.1.10</v>
          </cell>
          <cell r="B647" t="str">
            <v>S</v>
          </cell>
          <cell r="C647">
            <v>2</v>
          </cell>
          <cell r="D647">
            <v>720</v>
          </cell>
          <cell r="E647" t="str">
            <v>Valores Provisionados</v>
          </cell>
          <cell r="F647">
            <v>17183262.219999999</v>
          </cell>
          <cell r="G647">
            <v>221644.53</v>
          </cell>
          <cell r="H647">
            <v>1260835.68</v>
          </cell>
          <cell r="I647">
            <v>-18222453.370000001</v>
          </cell>
        </row>
        <row r="648">
          <cell r="A648" t="str">
            <v>2.1.1.10.001</v>
          </cell>
          <cell r="B648" t="str">
            <v>A</v>
          </cell>
          <cell r="C648">
            <v>2</v>
          </cell>
          <cell r="D648">
            <v>721</v>
          </cell>
          <cell r="E648" t="str">
            <v>Provisão de Férias</v>
          </cell>
          <cell r="F648">
            <v>3596638.7</v>
          </cell>
          <cell r="G648">
            <v>144015.66</v>
          </cell>
          <cell r="H648">
            <v>318475.8</v>
          </cell>
          <cell r="I648">
            <v>-3771098.84</v>
          </cell>
        </row>
        <row r="649">
          <cell r="A649" t="str">
            <v>2.1.1.10.003</v>
          </cell>
          <cell r="B649" t="str">
            <v>A</v>
          </cell>
          <cell r="C649">
            <v>2</v>
          </cell>
          <cell r="D649">
            <v>723</v>
          </cell>
          <cell r="E649" t="str">
            <v>Provisão de 13º Salário</v>
          </cell>
          <cell r="F649">
            <v>648412.81999999995</v>
          </cell>
          <cell r="G649">
            <v>0</v>
          </cell>
          <cell r="H649">
            <v>217232.25</v>
          </cell>
          <cell r="I649">
            <v>-865645.07</v>
          </cell>
        </row>
        <row r="650">
          <cell r="A650" t="str">
            <v>2.1.1.10.005</v>
          </cell>
          <cell r="B650" t="str">
            <v>A</v>
          </cell>
          <cell r="C650">
            <v>2</v>
          </cell>
          <cell r="D650">
            <v>725</v>
          </cell>
          <cell r="E650" t="str">
            <v>Provisão de PPR</v>
          </cell>
          <cell r="F650">
            <v>8827128.4399999995</v>
          </cell>
          <cell r="G650">
            <v>0</v>
          </cell>
          <cell r="H650">
            <v>543080.03</v>
          </cell>
          <cell r="I650">
            <v>-9370208.4700000007</v>
          </cell>
        </row>
        <row r="651">
          <cell r="A651" t="str">
            <v>2.1.1.10.006</v>
          </cell>
          <cell r="B651" t="str">
            <v>A</v>
          </cell>
          <cell r="C651">
            <v>2</v>
          </cell>
          <cell r="D651">
            <v>1596</v>
          </cell>
          <cell r="E651" t="str">
            <v>Outras Provisões</v>
          </cell>
          <cell r="F651">
            <v>2679545.16</v>
          </cell>
          <cell r="G651">
            <v>26600</v>
          </cell>
          <cell r="H651">
            <v>0</v>
          </cell>
          <cell r="I651">
            <v>-2652945.16</v>
          </cell>
        </row>
        <row r="652">
          <cell r="A652" t="str">
            <v>2.1.1.10.008</v>
          </cell>
          <cell r="B652" t="str">
            <v>A</v>
          </cell>
          <cell r="C652">
            <v>2</v>
          </cell>
          <cell r="D652">
            <v>2703</v>
          </cell>
          <cell r="E652" t="str">
            <v>Encargos s/ Prov. de Férias - IN</v>
          </cell>
          <cell r="F652">
            <v>924168.41</v>
          </cell>
          <cell r="G652">
            <v>37732.089999999997</v>
          </cell>
          <cell r="H652">
            <v>81883.08</v>
          </cell>
          <cell r="I652">
            <v>-968319.4</v>
          </cell>
        </row>
        <row r="653">
          <cell r="A653" t="str">
            <v>2.1.1.10.009</v>
          </cell>
          <cell r="B653" t="str">
            <v>A</v>
          </cell>
          <cell r="C653">
            <v>2</v>
          </cell>
          <cell r="D653">
            <v>2704</v>
          </cell>
          <cell r="E653" t="str">
            <v>Encargos s/ Prov. de Férias - FG</v>
          </cell>
          <cell r="F653">
            <v>282225.46999999997</v>
          </cell>
          <cell r="G653">
            <v>11521.25</v>
          </cell>
          <cell r="H653">
            <v>24978.16</v>
          </cell>
          <cell r="I653">
            <v>-295682.38</v>
          </cell>
        </row>
        <row r="654">
          <cell r="A654" t="str">
            <v>2.1.1.10.010</v>
          </cell>
          <cell r="B654" t="str">
            <v>A</v>
          </cell>
          <cell r="C654">
            <v>2</v>
          </cell>
          <cell r="D654">
            <v>2705</v>
          </cell>
          <cell r="E654" t="str">
            <v>Encargos s/ Prov. de Férias - Po</v>
          </cell>
          <cell r="F654">
            <v>13355.04</v>
          </cell>
          <cell r="G654">
            <v>0</v>
          </cell>
          <cell r="H654">
            <v>1420.11</v>
          </cell>
          <cell r="I654">
            <v>-14775.15</v>
          </cell>
        </row>
        <row r="655">
          <cell r="A655" t="str">
            <v>2.1.1.10.011</v>
          </cell>
          <cell r="B655" t="str">
            <v>A</v>
          </cell>
          <cell r="C655">
            <v>2</v>
          </cell>
          <cell r="D655">
            <v>2706</v>
          </cell>
          <cell r="E655" t="str">
            <v>Encargos s/ Prov. de 13º Sal - I</v>
          </cell>
          <cell r="F655">
            <v>166672.66</v>
          </cell>
          <cell r="G655">
            <v>0</v>
          </cell>
          <cell r="H655">
            <v>55840.67</v>
          </cell>
          <cell r="I655">
            <v>-222513.33</v>
          </cell>
        </row>
        <row r="656">
          <cell r="A656" t="str">
            <v>2.1.1.10.012</v>
          </cell>
          <cell r="B656" t="str">
            <v>A</v>
          </cell>
          <cell r="C656">
            <v>2</v>
          </cell>
          <cell r="D656">
            <v>2707</v>
          </cell>
          <cell r="E656" t="str">
            <v>Encargos s/ Prov. de 13º Sal - F</v>
          </cell>
          <cell r="F656">
            <v>42441.29</v>
          </cell>
          <cell r="G656">
            <v>1775.53</v>
          </cell>
          <cell r="H656">
            <v>17033.57</v>
          </cell>
          <cell r="I656">
            <v>-57699.33</v>
          </cell>
        </row>
        <row r="657">
          <cell r="A657" t="str">
            <v>2.1.1.10.013</v>
          </cell>
          <cell r="B657" t="str">
            <v>A</v>
          </cell>
          <cell r="C657">
            <v>2</v>
          </cell>
          <cell r="D657">
            <v>2708</v>
          </cell>
          <cell r="E657" t="str">
            <v>Encargos s/ Prov. de 13º Sal - P</v>
          </cell>
          <cell r="F657">
            <v>2674.23</v>
          </cell>
          <cell r="G657">
            <v>0</v>
          </cell>
          <cell r="H657">
            <v>892.01</v>
          </cell>
          <cell r="I657">
            <v>-3566.24</v>
          </cell>
        </row>
        <row r="658">
          <cell r="A658" t="str">
            <v>2.1.1.11</v>
          </cell>
          <cell r="B658" t="str">
            <v>S</v>
          </cell>
          <cell r="C658">
            <v>2</v>
          </cell>
          <cell r="D658">
            <v>1598</v>
          </cell>
          <cell r="E658" t="str">
            <v>Provisões p/ Contingências</v>
          </cell>
          <cell r="F658">
            <v>1096787.8899999999</v>
          </cell>
          <cell r="G658">
            <v>0</v>
          </cell>
          <cell r="H658">
            <v>0</v>
          </cell>
          <cell r="I658">
            <v>-1096787.8899999999</v>
          </cell>
        </row>
        <row r="659">
          <cell r="A659" t="str">
            <v>2.1.1.11.001</v>
          </cell>
          <cell r="B659" t="str">
            <v>A</v>
          </cell>
          <cell r="C659">
            <v>2</v>
          </cell>
          <cell r="D659">
            <v>1600</v>
          </cell>
          <cell r="E659" t="str">
            <v>Provisão p/ Contingências Trabal</v>
          </cell>
          <cell r="F659">
            <v>901003.96</v>
          </cell>
          <cell r="G659">
            <v>0</v>
          </cell>
          <cell r="H659">
            <v>0</v>
          </cell>
          <cell r="I659">
            <v>-901003.96</v>
          </cell>
        </row>
        <row r="660">
          <cell r="A660" t="str">
            <v>2.1.1.11.002</v>
          </cell>
          <cell r="B660" t="str">
            <v>A</v>
          </cell>
          <cell r="C660">
            <v>2</v>
          </cell>
          <cell r="D660">
            <v>1602</v>
          </cell>
          <cell r="E660" t="str">
            <v>Provisão p/ Contingências Cíveis</v>
          </cell>
          <cell r="F660">
            <v>195783.93</v>
          </cell>
          <cell r="G660">
            <v>0</v>
          </cell>
          <cell r="H660">
            <v>0</v>
          </cell>
          <cell r="I660">
            <v>-195783.93</v>
          </cell>
        </row>
        <row r="661">
          <cell r="A661" t="str">
            <v>2.1.1.12</v>
          </cell>
          <cell r="B661" t="str">
            <v>S</v>
          </cell>
          <cell r="C661">
            <v>2</v>
          </cell>
          <cell r="D661">
            <v>1615</v>
          </cell>
          <cell r="E661" t="str">
            <v>Receita Diferida Curto Prazo</v>
          </cell>
          <cell r="F661">
            <v>6080967.2599999998</v>
          </cell>
          <cell r="G661">
            <v>506747.27</v>
          </cell>
          <cell r="H661">
            <v>506747.27</v>
          </cell>
          <cell r="I661">
            <v>-6080967.2599999998</v>
          </cell>
        </row>
        <row r="662">
          <cell r="A662" t="str">
            <v>2.1.1.12.001</v>
          </cell>
          <cell r="B662" t="str">
            <v>A</v>
          </cell>
          <cell r="C662">
            <v>2</v>
          </cell>
          <cell r="D662">
            <v>1616</v>
          </cell>
          <cell r="E662" t="str">
            <v>Rec. Dif. Projeto TEGRAM - CP</v>
          </cell>
          <cell r="F662">
            <v>6080967.2599999998</v>
          </cell>
          <cell r="G662">
            <v>506747.27</v>
          </cell>
          <cell r="H662">
            <v>506747.27</v>
          </cell>
          <cell r="I662">
            <v>-6080967.2599999998</v>
          </cell>
        </row>
        <row r="663">
          <cell r="A663" t="str">
            <v>2.1.1.13</v>
          </cell>
          <cell r="B663" t="str">
            <v>S</v>
          </cell>
          <cell r="C663">
            <v>2</v>
          </cell>
          <cell r="D663">
            <v>2561</v>
          </cell>
          <cell r="E663" t="str">
            <v>Retenções Contratuais</v>
          </cell>
          <cell r="F663">
            <v>0</v>
          </cell>
          <cell r="G663">
            <v>18462.36</v>
          </cell>
          <cell r="H663">
            <v>18462.36</v>
          </cell>
          <cell r="I663">
            <v>0</v>
          </cell>
        </row>
        <row r="664">
          <cell r="A664" t="str">
            <v>2.1.1.13.002</v>
          </cell>
          <cell r="B664" t="str">
            <v>A</v>
          </cell>
          <cell r="C664">
            <v>2</v>
          </cell>
          <cell r="D664">
            <v>2563</v>
          </cell>
          <cell r="E664" t="str">
            <v>Maxtec - Contrato nº 028/2016</v>
          </cell>
          <cell r="F664">
            <v>0</v>
          </cell>
          <cell r="G664">
            <v>7951.96</v>
          </cell>
          <cell r="H664">
            <v>7951.96</v>
          </cell>
          <cell r="I664">
            <v>0</v>
          </cell>
        </row>
        <row r="665">
          <cell r="A665" t="str">
            <v>2.1.1.13.003</v>
          </cell>
          <cell r="B665" t="str">
            <v>A</v>
          </cell>
          <cell r="C665">
            <v>2</v>
          </cell>
          <cell r="D665">
            <v>2976</v>
          </cell>
          <cell r="E665" t="str">
            <v>Nórcia Vigilância - Contrato nº</v>
          </cell>
          <cell r="F665">
            <v>0</v>
          </cell>
          <cell r="G665">
            <v>10510.4</v>
          </cell>
          <cell r="H665">
            <v>10510.4</v>
          </cell>
          <cell r="I665">
            <v>0</v>
          </cell>
        </row>
        <row r="666">
          <cell r="A666" t="str">
            <v>2.2</v>
          </cell>
          <cell r="B666" t="str">
            <v>S</v>
          </cell>
          <cell r="C666">
            <v>2</v>
          </cell>
          <cell r="D666">
            <v>726</v>
          </cell>
          <cell r="E666" t="str">
            <v>Passivo Não Circulante</v>
          </cell>
          <cell r="F666">
            <v>433805365.92000002</v>
          </cell>
          <cell r="G666">
            <v>506747.27</v>
          </cell>
          <cell r="H666">
            <v>0</v>
          </cell>
          <cell r="I666">
            <v>-433298618.64999998</v>
          </cell>
        </row>
        <row r="667">
          <cell r="A667" t="str">
            <v>2.2.1</v>
          </cell>
          <cell r="B667" t="str">
            <v>S</v>
          </cell>
          <cell r="C667">
            <v>2</v>
          </cell>
          <cell r="D667">
            <v>727</v>
          </cell>
          <cell r="E667" t="str">
            <v>Exigível a Longo Prazo</v>
          </cell>
          <cell r="F667">
            <v>433805365.92000002</v>
          </cell>
          <cell r="G667">
            <v>506747.27</v>
          </cell>
          <cell r="H667">
            <v>0</v>
          </cell>
          <cell r="I667">
            <v>-433298618.64999998</v>
          </cell>
        </row>
        <row r="668">
          <cell r="A668" t="str">
            <v>2.2.1.01</v>
          </cell>
          <cell r="B668" t="str">
            <v>S</v>
          </cell>
          <cell r="C668">
            <v>2</v>
          </cell>
          <cell r="D668">
            <v>728</v>
          </cell>
          <cell r="E668" t="str">
            <v>Convênios à Comprovar</v>
          </cell>
          <cell r="F668">
            <v>337522098.63</v>
          </cell>
          <cell r="G668">
            <v>0</v>
          </cell>
          <cell r="H668">
            <v>0</v>
          </cell>
          <cell r="I668">
            <v>-337522098.63</v>
          </cell>
        </row>
        <row r="669">
          <cell r="A669" t="str">
            <v>2.2.1.01.001</v>
          </cell>
          <cell r="B669" t="str">
            <v>A</v>
          </cell>
          <cell r="C669">
            <v>2</v>
          </cell>
          <cell r="D669">
            <v>729</v>
          </cell>
          <cell r="E669" t="str">
            <v>Convênio DNIT/AQ/173/2003/00 - P</v>
          </cell>
          <cell r="F669">
            <v>249476350</v>
          </cell>
          <cell r="G669">
            <v>0</v>
          </cell>
          <cell r="H669">
            <v>0</v>
          </cell>
          <cell r="I669">
            <v>-249476350</v>
          </cell>
        </row>
        <row r="670">
          <cell r="A670" t="str">
            <v>2.2.1.01.002</v>
          </cell>
          <cell r="B670" t="str">
            <v>A</v>
          </cell>
          <cell r="C670">
            <v>2</v>
          </cell>
          <cell r="D670">
            <v>730</v>
          </cell>
          <cell r="E670" t="str">
            <v>Convênio DNIT AQ 00.01.0226/2004</v>
          </cell>
          <cell r="F670">
            <v>571251.17000000004</v>
          </cell>
          <cell r="G670">
            <v>0</v>
          </cell>
          <cell r="H670">
            <v>0</v>
          </cell>
          <cell r="I670">
            <v>-571251.17000000004</v>
          </cell>
        </row>
        <row r="671">
          <cell r="A671" t="str">
            <v>2.2.1.01.003</v>
          </cell>
          <cell r="B671" t="str">
            <v>A</v>
          </cell>
          <cell r="C671">
            <v>2</v>
          </cell>
          <cell r="D671">
            <v>731</v>
          </cell>
          <cell r="E671" t="str">
            <v>Convênio SEP/001/2007 - P</v>
          </cell>
          <cell r="F671">
            <v>16207119.6</v>
          </cell>
          <cell r="G671">
            <v>0</v>
          </cell>
          <cell r="H671">
            <v>0</v>
          </cell>
          <cell r="I671">
            <v>-16207119.6</v>
          </cell>
        </row>
        <row r="672">
          <cell r="A672" t="str">
            <v>2.2.1.01.004</v>
          </cell>
          <cell r="B672" t="str">
            <v>A</v>
          </cell>
          <cell r="C672">
            <v>2</v>
          </cell>
          <cell r="D672">
            <v>1470</v>
          </cell>
          <cell r="E672" t="str">
            <v>Termo de Compromisso SEP/012/201</v>
          </cell>
          <cell r="F672">
            <v>40992348.109999999</v>
          </cell>
          <cell r="G672">
            <v>0</v>
          </cell>
          <cell r="H672">
            <v>0</v>
          </cell>
          <cell r="I672">
            <v>-40992348.109999999</v>
          </cell>
        </row>
        <row r="673">
          <cell r="A673" t="str">
            <v>2.2.1.01.005</v>
          </cell>
          <cell r="B673" t="str">
            <v>A</v>
          </cell>
          <cell r="C673">
            <v>2</v>
          </cell>
          <cell r="D673">
            <v>1964</v>
          </cell>
          <cell r="E673" t="str">
            <v>Termo de Compromisso SEP/04/2014</v>
          </cell>
          <cell r="F673">
            <v>30275029.75</v>
          </cell>
          <cell r="G673">
            <v>0</v>
          </cell>
          <cell r="H673">
            <v>0</v>
          </cell>
          <cell r="I673">
            <v>-30275029.75</v>
          </cell>
        </row>
        <row r="674">
          <cell r="A674" t="str">
            <v>2.2.1.04</v>
          </cell>
          <cell r="B674" t="str">
            <v>S</v>
          </cell>
          <cell r="C674">
            <v>2</v>
          </cell>
          <cell r="D674">
            <v>1617</v>
          </cell>
          <cell r="E674" t="str">
            <v>Receita Diferida Longo Prazo</v>
          </cell>
          <cell r="F674">
            <v>96283267.290000007</v>
          </cell>
          <cell r="G674">
            <v>506747.27</v>
          </cell>
          <cell r="H674">
            <v>0</v>
          </cell>
          <cell r="I674">
            <v>-95776520.019999996</v>
          </cell>
        </row>
        <row r="675">
          <cell r="A675" t="str">
            <v>2.2.1.04.001</v>
          </cell>
          <cell r="B675" t="str">
            <v>A</v>
          </cell>
          <cell r="C675">
            <v>2</v>
          </cell>
          <cell r="D675">
            <v>1618</v>
          </cell>
          <cell r="E675" t="str">
            <v>Rec. Dif. Projeto TEGRAM - LP</v>
          </cell>
          <cell r="F675">
            <v>96283267.290000007</v>
          </cell>
          <cell r="G675">
            <v>506747.27</v>
          </cell>
          <cell r="H675">
            <v>0</v>
          </cell>
          <cell r="I675">
            <v>-95776520.019999996</v>
          </cell>
        </row>
        <row r="676">
          <cell r="A676" t="str">
            <v>2.3</v>
          </cell>
          <cell r="B676" t="str">
            <v>S</v>
          </cell>
          <cell r="C676">
            <v>2</v>
          </cell>
          <cell r="D676">
            <v>734</v>
          </cell>
          <cell r="E676" t="str">
            <v>Passivo de Compensação</v>
          </cell>
          <cell r="F676">
            <v>88283872.469999999</v>
          </cell>
          <cell r="G676">
            <v>0</v>
          </cell>
          <cell r="H676">
            <v>0</v>
          </cell>
          <cell r="I676">
            <v>-88283872.469999999</v>
          </cell>
        </row>
        <row r="677">
          <cell r="A677" t="str">
            <v>2.3.1</v>
          </cell>
          <cell r="B677" t="str">
            <v>S</v>
          </cell>
          <cell r="C677">
            <v>2</v>
          </cell>
          <cell r="D677">
            <v>735</v>
          </cell>
          <cell r="E677" t="str">
            <v>Convênio Estado/União</v>
          </cell>
          <cell r="F677">
            <v>88283872.469999999</v>
          </cell>
          <cell r="G677">
            <v>0</v>
          </cell>
          <cell r="H677">
            <v>0</v>
          </cell>
          <cell r="I677">
            <v>-88283872.469999999</v>
          </cell>
        </row>
        <row r="678">
          <cell r="A678" t="str">
            <v>2.3.1.01</v>
          </cell>
          <cell r="B678" t="str">
            <v>S</v>
          </cell>
          <cell r="C678">
            <v>2</v>
          </cell>
          <cell r="D678">
            <v>736</v>
          </cell>
          <cell r="E678" t="str">
            <v>Bens Oriundos da Codomar</v>
          </cell>
          <cell r="F678">
            <v>88283872.469999999</v>
          </cell>
          <cell r="G678">
            <v>0</v>
          </cell>
          <cell r="H678">
            <v>0</v>
          </cell>
          <cell r="I678">
            <v>-88283872.469999999</v>
          </cell>
        </row>
        <row r="679">
          <cell r="A679" t="str">
            <v>2.3.1.01.001</v>
          </cell>
          <cell r="B679" t="str">
            <v>A</v>
          </cell>
          <cell r="C679">
            <v>2</v>
          </cell>
          <cell r="D679">
            <v>737</v>
          </cell>
          <cell r="E679" t="str">
            <v>Bens Móveis</v>
          </cell>
          <cell r="F679">
            <v>1588934.94</v>
          </cell>
          <cell r="G679">
            <v>0</v>
          </cell>
          <cell r="H679">
            <v>0</v>
          </cell>
          <cell r="I679">
            <v>-1588934.94</v>
          </cell>
        </row>
        <row r="680">
          <cell r="A680" t="str">
            <v>2.3.1.01.002</v>
          </cell>
          <cell r="B680" t="str">
            <v>A</v>
          </cell>
          <cell r="C680">
            <v>2</v>
          </cell>
          <cell r="D680">
            <v>738</v>
          </cell>
          <cell r="E680" t="str">
            <v>Bens Imóveis</v>
          </cell>
          <cell r="F680">
            <v>86694937.530000001</v>
          </cell>
          <cell r="G680">
            <v>0</v>
          </cell>
          <cell r="H680">
            <v>0</v>
          </cell>
          <cell r="I680">
            <v>-86694937.530000001</v>
          </cell>
        </row>
        <row r="681">
          <cell r="A681" t="str">
            <v>2.4</v>
          </cell>
          <cell r="B681" t="str">
            <v>S</v>
          </cell>
          <cell r="C681">
            <v>2</v>
          </cell>
          <cell r="D681">
            <v>739</v>
          </cell>
          <cell r="E681" t="str">
            <v>Patrimônio Líquido</v>
          </cell>
          <cell r="F681">
            <v>532929876.10000002</v>
          </cell>
          <cell r="G681">
            <v>0</v>
          </cell>
          <cell r="H681">
            <v>0</v>
          </cell>
          <cell r="I681">
            <v>-532929876.10000002</v>
          </cell>
        </row>
        <row r="682">
          <cell r="A682" t="str">
            <v>2.4.1</v>
          </cell>
          <cell r="B682" t="str">
            <v>S</v>
          </cell>
          <cell r="C682">
            <v>2</v>
          </cell>
          <cell r="D682">
            <v>740</v>
          </cell>
          <cell r="E682" t="str">
            <v>Capital Realizado</v>
          </cell>
          <cell r="F682">
            <v>350781028.35000002</v>
          </cell>
          <cell r="G682">
            <v>0</v>
          </cell>
          <cell r="H682">
            <v>0</v>
          </cell>
          <cell r="I682">
            <v>-350781028.35000002</v>
          </cell>
        </row>
        <row r="683">
          <cell r="A683" t="str">
            <v>2.4.1.02</v>
          </cell>
          <cell r="B683" t="str">
            <v>A</v>
          </cell>
          <cell r="C683">
            <v>2</v>
          </cell>
          <cell r="D683">
            <v>3829</v>
          </cell>
          <cell r="E683" t="str">
            <v>Capital Subscrito</v>
          </cell>
          <cell r="F683">
            <v>355781028.35000002</v>
          </cell>
          <cell r="G683">
            <v>0</v>
          </cell>
          <cell r="H683">
            <v>0</v>
          </cell>
          <cell r="I683">
            <v>-355781028.35000002</v>
          </cell>
        </row>
        <row r="684">
          <cell r="A684" t="str">
            <v>2.4.1.03</v>
          </cell>
          <cell r="B684" t="str">
            <v>A</v>
          </cell>
          <cell r="C684">
            <v>2</v>
          </cell>
          <cell r="D684">
            <v>3830</v>
          </cell>
          <cell r="E684" t="str">
            <v>Capital à Integralizar</v>
          </cell>
          <cell r="F684">
            <v>5000000</v>
          </cell>
          <cell r="G684">
            <v>0</v>
          </cell>
          <cell r="H684">
            <v>0</v>
          </cell>
          <cell r="I684">
            <v>5000000</v>
          </cell>
        </row>
        <row r="685">
          <cell r="A685" t="str">
            <v>2.4.2</v>
          </cell>
          <cell r="B685" t="str">
            <v>S</v>
          </cell>
          <cell r="C685">
            <v>2</v>
          </cell>
          <cell r="D685">
            <v>742</v>
          </cell>
          <cell r="E685" t="str">
            <v>Reservas</v>
          </cell>
          <cell r="F685">
            <v>182148847.75</v>
          </cell>
          <cell r="G685">
            <v>0</v>
          </cell>
          <cell r="H685">
            <v>0</v>
          </cell>
          <cell r="I685">
            <v>-182148847.75</v>
          </cell>
        </row>
        <row r="686">
          <cell r="A686" t="str">
            <v>2.4.2.02</v>
          </cell>
          <cell r="B686" t="str">
            <v>S</v>
          </cell>
          <cell r="C686">
            <v>2</v>
          </cell>
          <cell r="D686">
            <v>744</v>
          </cell>
          <cell r="E686" t="str">
            <v>Reservas de Lucros</v>
          </cell>
          <cell r="F686">
            <v>182148847.75</v>
          </cell>
          <cell r="G686">
            <v>0</v>
          </cell>
          <cell r="H686">
            <v>0</v>
          </cell>
          <cell r="I686">
            <v>-182148847.75</v>
          </cell>
        </row>
        <row r="687">
          <cell r="A687" t="str">
            <v>2.4.2.02.001</v>
          </cell>
          <cell r="B687" t="str">
            <v>A</v>
          </cell>
          <cell r="C687">
            <v>2</v>
          </cell>
          <cell r="D687">
            <v>745</v>
          </cell>
          <cell r="E687" t="str">
            <v>Redução IRPJ - ADENE</v>
          </cell>
          <cell r="F687">
            <v>20988027.879999999</v>
          </cell>
          <cell r="G687">
            <v>0</v>
          </cell>
          <cell r="H687">
            <v>0</v>
          </cell>
          <cell r="I687">
            <v>-20988027.879999999</v>
          </cell>
        </row>
        <row r="688">
          <cell r="A688" t="str">
            <v>2.4.2.02.002</v>
          </cell>
          <cell r="B688" t="str">
            <v>A</v>
          </cell>
          <cell r="C688">
            <v>2</v>
          </cell>
          <cell r="D688">
            <v>746</v>
          </cell>
          <cell r="E688" t="str">
            <v>Reserva Legal</v>
          </cell>
          <cell r="F688">
            <v>20452393.809999999</v>
          </cell>
          <cell r="G688">
            <v>0</v>
          </cell>
          <cell r="H688">
            <v>0</v>
          </cell>
          <cell r="I688">
            <v>-20452393.809999999</v>
          </cell>
        </row>
        <row r="689">
          <cell r="A689" t="str">
            <v>2.4.2.02.003</v>
          </cell>
          <cell r="B689" t="str">
            <v>A</v>
          </cell>
          <cell r="C689">
            <v>2</v>
          </cell>
          <cell r="D689">
            <v>747</v>
          </cell>
          <cell r="E689" t="str">
            <v>Reserva de Lucros a Realizar</v>
          </cell>
          <cell r="F689">
            <v>140708426.06</v>
          </cell>
          <cell r="G689">
            <v>0</v>
          </cell>
          <cell r="H689">
            <v>0</v>
          </cell>
          <cell r="I689">
            <v>-140708426.06</v>
          </cell>
        </row>
        <row r="690">
          <cell r="A690">
            <v>3</v>
          </cell>
          <cell r="B690" t="str">
            <v>S</v>
          </cell>
          <cell r="C690">
            <v>3</v>
          </cell>
          <cell r="D690">
            <v>760</v>
          </cell>
          <cell r="E690" t="str">
            <v>RESULTADO DO EXERCÍCIO</v>
          </cell>
          <cell r="F690">
            <v>6019753.29</v>
          </cell>
          <cell r="G690">
            <v>18957631.059999999</v>
          </cell>
          <cell r="H690">
            <v>22590285.190000001</v>
          </cell>
          <cell r="I690">
            <v>-9652407.4199999999</v>
          </cell>
        </row>
        <row r="691">
          <cell r="A691" t="str">
            <v>3.1</v>
          </cell>
          <cell r="B691" t="str">
            <v>S</v>
          </cell>
          <cell r="C691">
            <v>3</v>
          </cell>
          <cell r="D691">
            <v>761</v>
          </cell>
          <cell r="E691" t="str">
            <v>Receita</v>
          </cell>
          <cell r="F691">
            <v>46453364.200000003</v>
          </cell>
          <cell r="G691">
            <v>2779302.45</v>
          </cell>
          <cell r="H691">
            <v>22118692.5</v>
          </cell>
          <cell r="I691">
            <v>-65792754.25</v>
          </cell>
        </row>
        <row r="692">
          <cell r="A692" t="str">
            <v>3.1.1</v>
          </cell>
          <cell r="B692" t="str">
            <v>S</v>
          </cell>
          <cell r="C692">
            <v>3</v>
          </cell>
          <cell r="D692">
            <v>762</v>
          </cell>
          <cell r="E692" t="str">
            <v>Receita Operacional</v>
          </cell>
          <cell r="F692">
            <v>52938328.689999998</v>
          </cell>
          <cell r="G692">
            <v>92146.16</v>
          </cell>
          <cell r="H692">
            <v>22105561.670000002</v>
          </cell>
          <cell r="I692">
            <v>-74951744.200000003</v>
          </cell>
        </row>
        <row r="693">
          <cell r="A693" t="str">
            <v>3.1.1.01</v>
          </cell>
          <cell r="B693" t="str">
            <v>S</v>
          </cell>
          <cell r="C693">
            <v>3</v>
          </cell>
          <cell r="D693">
            <v>763</v>
          </cell>
          <cell r="E693" t="str">
            <v>Tarifas</v>
          </cell>
          <cell r="F693">
            <v>34058278.270000003</v>
          </cell>
          <cell r="G693">
            <v>92146.16</v>
          </cell>
          <cell r="H693">
            <v>12847834.710000001</v>
          </cell>
          <cell r="I693">
            <v>-46813966.82</v>
          </cell>
        </row>
        <row r="694">
          <cell r="A694" t="str">
            <v>3.1.1.01.001</v>
          </cell>
          <cell r="B694" t="str">
            <v>A</v>
          </cell>
          <cell r="C694">
            <v>3</v>
          </cell>
          <cell r="D694">
            <v>764</v>
          </cell>
          <cell r="E694" t="str">
            <v>Tarifa I</v>
          </cell>
          <cell r="F694">
            <v>12096543.5</v>
          </cell>
          <cell r="G694">
            <v>0</v>
          </cell>
          <cell r="H694">
            <v>5306547.51</v>
          </cell>
          <cell r="I694">
            <v>-17403091.010000002</v>
          </cell>
        </row>
        <row r="695">
          <cell r="A695" t="str">
            <v>3.1.1.01.002</v>
          </cell>
          <cell r="B695" t="str">
            <v>A</v>
          </cell>
          <cell r="C695">
            <v>3</v>
          </cell>
          <cell r="D695">
            <v>765</v>
          </cell>
          <cell r="E695" t="str">
            <v>Tarifa II</v>
          </cell>
          <cell r="F695">
            <v>1005353.81</v>
          </cell>
          <cell r="G695">
            <v>0</v>
          </cell>
          <cell r="H695">
            <v>356983.43</v>
          </cell>
          <cell r="I695">
            <v>-1362337.24</v>
          </cell>
        </row>
        <row r="696">
          <cell r="A696" t="str">
            <v>3.1.1.01.003</v>
          </cell>
          <cell r="B696" t="str">
            <v>A</v>
          </cell>
          <cell r="C696">
            <v>3</v>
          </cell>
          <cell r="D696">
            <v>766</v>
          </cell>
          <cell r="E696" t="str">
            <v>Tarifa III</v>
          </cell>
          <cell r="F696">
            <v>17369648.170000002</v>
          </cell>
          <cell r="G696">
            <v>0</v>
          </cell>
          <cell r="H696">
            <v>6956153.2199999997</v>
          </cell>
          <cell r="I696">
            <v>-24325801.390000001</v>
          </cell>
        </row>
        <row r="697">
          <cell r="A697" t="str">
            <v>3.1.1.01.005</v>
          </cell>
          <cell r="B697" t="str">
            <v>A</v>
          </cell>
          <cell r="C697">
            <v>3</v>
          </cell>
          <cell r="D697">
            <v>768</v>
          </cell>
          <cell r="E697" t="str">
            <v>Tarifa V</v>
          </cell>
          <cell r="F697">
            <v>365669.65</v>
          </cell>
          <cell r="G697">
            <v>92146.16</v>
          </cell>
          <cell r="H697">
            <v>8730.5400000000009</v>
          </cell>
          <cell r="I697">
            <v>-282254.03000000003</v>
          </cell>
        </row>
        <row r="698">
          <cell r="A698" t="str">
            <v>3.1.1.01.007</v>
          </cell>
          <cell r="B698" t="str">
            <v>A</v>
          </cell>
          <cell r="C698">
            <v>3</v>
          </cell>
          <cell r="D698">
            <v>770</v>
          </cell>
          <cell r="E698" t="str">
            <v>Tarifa VII</v>
          </cell>
          <cell r="F698">
            <v>814834.95</v>
          </cell>
          <cell r="G698">
            <v>0</v>
          </cell>
          <cell r="H698">
            <v>202701.93</v>
          </cell>
          <cell r="I698">
            <v>-1017536.88</v>
          </cell>
        </row>
        <row r="699">
          <cell r="A699" t="str">
            <v>3.1.1.01.009</v>
          </cell>
          <cell r="B699" t="str">
            <v>A</v>
          </cell>
          <cell r="C699">
            <v>3</v>
          </cell>
          <cell r="D699">
            <v>772</v>
          </cell>
          <cell r="E699" t="str">
            <v>Tarifa VIII Abicagem</v>
          </cell>
          <cell r="F699">
            <v>111326.2</v>
          </cell>
          <cell r="G699">
            <v>0</v>
          </cell>
          <cell r="H699">
            <v>16718.080000000002</v>
          </cell>
          <cell r="I699">
            <v>-128044.28</v>
          </cell>
        </row>
        <row r="700">
          <cell r="A700" t="str">
            <v>3.1.1.01.010</v>
          </cell>
          <cell r="B700" t="str">
            <v>A</v>
          </cell>
          <cell r="C700">
            <v>3</v>
          </cell>
          <cell r="D700">
            <v>773</v>
          </cell>
          <cell r="E700" t="str">
            <v>Tarifa IX</v>
          </cell>
          <cell r="F700">
            <v>2294901.9900000002</v>
          </cell>
          <cell r="G700">
            <v>0</v>
          </cell>
          <cell r="H700">
            <v>0</v>
          </cell>
          <cell r="I700">
            <v>-2294901.9900000002</v>
          </cell>
        </row>
        <row r="701">
          <cell r="A701" t="str">
            <v>3.1.1.02</v>
          </cell>
          <cell r="B701" t="str">
            <v>S</v>
          </cell>
          <cell r="C701">
            <v>3</v>
          </cell>
          <cell r="D701">
            <v>774</v>
          </cell>
          <cell r="E701" t="str">
            <v>Outras Receitas Operacionais</v>
          </cell>
          <cell r="F701">
            <v>18880050.420000002</v>
          </cell>
          <cell r="G701">
            <v>0</v>
          </cell>
          <cell r="H701">
            <v>9257726.9600000009</v>
          </cell>
          <cell r="I701">
            <v>-28137777.379999999</v>
          </cell>
        </row>
        <row r="702">
          <cell r="A702" t="str">
            <v>3.1.1.02.001</v>
          </cell>
          <cell r="B702" t="str">
            <v>A</v>
          </cell>
          <cell r="C702">
            <v>3</v>
          </cell>
          <cell r="D702">
            <v>775</v>
          </cell>
          <cell r="E702" t="str">
            <v>Arrendamento - Tarifa X</v>
          </cell>
          <cell r="F702">
            <v>9426384.3699999992</v>
          </cell>
          <cell r="G702">
            <v>0</v>
          </cell>
          <cell r="H702">
            <v>1847247.93</v>
          </cell>
          <cell r="I702">
            <v>-11273632.300000001</v>
          </cell>
        </row>
        <row r="703">
          <cell r="A703" t="str">
            <v>3.1.1.02.004</v>
          </cell>
          <cell r="B703" t="str">
            <v>A</v>
          </cell>
          <cell r="C703">
            <v>3</v>
          </cell>
          <cell r="D703">
            <v>778</v>
          </cell>
          <cell r="E703" t="str">
            <v>Receitas Eventuais</v>
          </cell>
          <cell r="F703">
            <v>19.170000000000002</v>
          </cell>
          <cell r="G703">
            <v>0</v>
          </cell>
          <cell r="H703">
            <v>0</v>
          </cell>
          <cell r="I703">
            <v>-19.170000000000002</v>
          </cell>
        </row>
        <row r="704">
          <cell r="A704" t="str">
            <v>3.1.1.02.005</v>
          </cell>
          <cell r="B704" t="str">
            <v>A</v>
          </cell>
          <cell r="C704">
            <v>3</v>
          </cell>
          <cell r="D704">
            <v>1406</v>
          </cell>
          <cell r="E704" t="str">
            <v>Arrendamento TEGRAM - Op. Negóci</v>
          </cell>
          <cell r="F704">
            <v>1443293.28</v>
          </cell>
          <cell r="G704">
            <v>0</v>
          </cell>
          <cell r="H704">
            <v>481097.76</v>
          </cell>
          <cell r="I704">
            <v>-1924391.04</v>
          </cell>
        </row>
        <row r="705">
          <cell r="A705" t="str">
            <v>3.1.1.02.006</v>
          </cell>
          <cell r="B705" t="str">
            <v>A</v>
          </cell>
          <cell r="C705">
            <v>3</v>
          </cell>
          <cell r="D705">
            <v>1407</v>
          </cell>
          <cell r="E705" t="str">
            <v>Arrendamento TEGRAM - Downpaymen</v>
          </cell>
          <cell r="F705">
            <v>76948.53</v>
          </cell>
          <cell r="G705">
            <v>0</v>
          </cell>
          <cell r="H705">
            <v>25649.51</v>
          </cell>
          <cell r="I705">
            <v>-102598.04</v>
          </cell>
        </row>
        <row r="706">
          <cell r="A706" t="str">
            <v>3.1.1.02.007</v>
          </cell>
          <cell r="B706" t="str">
            <v>A</v>
          </cell>
          <cell r="C706">
            <v>3</v>
          </cell>
          <cell r="D706">
            <v>1474</v>
          </cell>
          <cell r="E706" t="str">
            <v>Arrendamento - Outorga Variavel</v>
          </cell>
          <cell r="F706">
            <v>7933405.0700000003</v>
          </cell>
          <cell r="G706">
            <v>0</v>
          </cell>
          <cell r="H706">
            <v>5592430.4900000002</v>
          </cell>
          <cell r="I706">
            <v>-13525835.560000001</v>
          </cell>
        </row>
        <row r="707">
          <cell r="A707" t="str">
            <v>3.1.1.02.008</v>
          </cell>
          <cell r="B707" t="str">
            <v>A</v>
          </cell>
          <cell r="C707">
            <v>3</v>
          </cell>
          <cell r="D707">
            <v>1475</v>
          </cell>
          <cell r="E707" t="str">
            <v>Arrendamento - Outorga Fixa</v>
          </cell>
          <cell r="F707">
            <v>0</v>
          </cell>
          <cell r="G707">
            <v>0</v>
          </cell>
          <cell r="H707">
            <v>1311301.27</v>
          </cell>
          <cell r="I707">
            <v>-1311301.27</v>
          </cell>
        </row>
        <row r="708">
          <cell r="A708" t="str">
            <v>3.1.2</v>
          </cell>
          <cell r="B708" t="str">
            <v>S</v>
          </cell>
          <cell r="C708">
            <v>3</v>
          </cell>
          <cell r="D708">
            <v>779</v>
          </cell>
          <cell r="E708" t="str">
            <v>(-) Deduções da Receita Bruta</v>
          </cell>
          <cell r="F708">
            <v>6484964.4900000002</v>
          </cell>
          <cell r="G708">
            <v>2687156.29</v>
          </cell>
          <cell r="H708">
            <v>13130.83</v>
          </cell>
          <cell r="I708">
            <v>9158989.9499999993</v>
          </cell>
        </row>
        <row r="709">
          <cell r="A709" t="str">
            <v>3.1.2.01</v>
          </cell>
          <cell r="B709" t="str">
            <v>S</v>
          </cell>
          <cell r="C709">
            <v>3</v>
          </cell>
          <cell r="D709">
            <v>780</v>
          </cell>
          <cell r="E709" t="str">
            <v>Impostos s/ Faturamento</v>
          </cell>
          <cell r="F709">
            <v>6484964.4900000002</v>
          </cell>
          <cell r="G709">
            <v>2687156.29</v>
          </cell>
          <cell r="H709">
            <v>13130.83</v>
          </cell>
          <cell r="I709">
            <v>9158989.9499999993</v>
          </cell>
        </row>
        <row r="710">
          <cell r="A710" t="str">
            <v>3.1.2.01.001</v>
          </cell>
          <cell r="B710" t="str">
            <v>A</v>
          </cell>
          <cell r="C710">
            <v>3</v>
          </cell>
          <cell r="D710">
            <v>781</v>
          </cell>
          <cell r="E710" t="str">
            <v>PIS/PASEP</v>
          </cell>
          <cell r="F710">
            <v>873482.41</v>
          </cell>
          <cell r="G710">
            <v>364741.77</v>
          </cell>
          <cell r="H710">
            <v>1520.41</v>
          </cell>
          <cell r="I710">
            <v>1236703.77</v>
          </cell>
        </row>
        <row r="711">
          <cell r="A711" t="str">
            <v>3.1.2.01.002</v>
          </cell>
          <cell r="B711" t="str">
            <v>A</v>
          </cell>
          <cell r="C711">
            <v>3</v>
          </cell>
          <cell r="D711">
            <v>782</v>
          </cell>
          <cell r="E711" t="str">
            <v>COFINS</v>
          </cell>
          <cell r="F711">
            <v>4023312.98</v>
          </cell>
          <cell r="G711">
            <v>1680022.69</v>
          </cell>
          <cell r="H711">
            <v>7003.11</v>
          </cell>
          <cell r="I711">
            <v>5696332.5599999996</v>
          </cell>
        </row>
        <row r="712">
          <cell r="A712" t="str">
            <v>3.1.2.01.003</v>
          </cell>
          <cell r="B712" t="str">
            <v>A</v>
          </cell>
          <cell r="C712">
            <v>3</v>
          </cell>
          <cell r="D712">
            <v>783</v>
          </cell>
          <cell r="E712" t="str">
            <v>ISS</v>
          </cell>
          <cell r="F712">
            <v>1588169.1</v>
          </cell>
          <cell r="G712">
            <v>642391.82999999996</v>
          </cell>
          <cell r="H712">
            <v>4607.3100000000004</v>
          </cell>
          <cell r="I712">
            <v>2225953.62</v>
          </cell>
        </row>
        <row r="713">
          <cell r="A713" t="str">
            <v>3.2</v>
          </cell>
          <cell r="B713" t="str">
            <v>S</v>
          </cell>
          <cell r="C713">
            <v>3</v>
          </cell>
          <cell r="D713">
            <v>787</v>
          </cell>
          <cell r="E713" t="str">
            <v>Custos e Despesas</v>
          </cell>
          <cell r="F713">
            <v>40433610.909999996</v>
          </cell>
          <cell r="G713">
            <v>16178328.609999999</v>
          </cell>
          <cell r="H713">
            <v>471592.69</v>
          </cell>
          <cell r="I713">
            <v>56140346.829999998</v>
          </cell>
        </row>
        <row r="714">
          <cell r="A714" t="str">
            <v>3.2.1</v>
          </cell>
          <cell r="B714" t="str">
            <v>S</v>
          </cell>
          <cell r="C714">
            <v>3</v>
          </cell>
          <cell r="D714">
            <v>788</v>
          </cell>
          <cell r="E714" t="str">
            <v>Custos Operacionais</v>
          </cell>
          <cell r="F714">
            <v>14636914.43</v>
          </cell>
          <cell r="G714">
            <v>5250845.82</v>
          </cell>
          <cell r="H714">
            <v>74032.36</v>
          </cell>
          <cell r="I714">
            <v>19813727.890000001</v>
          </cell>
        </row>
        <row r="715">
          <cell r="A715" t="str">
            <v>3.2.1.01</v>
          </cell>
          <cell r="B715" t="str">
            <v>S</v>
          </cell>
          <cell r="C715">
            <v>3</v>
          </cell>
          <cell r="D715">
            <v>789</v>
          </cell>
          <cell r="E715" t="str">
            <v>Custos com Pessoal</v>
          </cell>
          <cell r="F715">
            <v>6757471.5800000001</v>
          </cell>
          <cell r="G715">
            <v>2375270.9900000002</v>
          </cell>
          <cell r="H715">
            <v>74032.36</v>
          </cell>
          <cell r="I715">
            <v>9058710.2100000009</v>
          </cell>
        </row>
        <row r="716">
          <cell r="A716" t="str">
            <v>3.2.1.01.001</v>
          </cell>
          <cell r="B716" t="str">
            <v>S</v>
          </cell>
          <cell r="C716">
            <v>3</v>
          </cell>
          <cell r="D716">
            <v>790</v>
          </cell>
          <cell r="E716" t="str">
            <v>Custos com Remuner. e Vantagens</v>
          </cell>
          <cell r="F716">
            <v>3666908.72</v>
          </cell>
          <cell r="G716">
            <v>1285005.8500000001</v>
          </cell>
          <cell r="H716">
            <v>17441.22</v>
          </cell>
          <cell r="I716">
            <v>4934473.3499999996</v>
          </cell>
        </row>
        <row r="717">
          <cell r="A717" t="str">
            <v>3.2.1.01.001.0001</v>
          </cell>
          <cell r="B717" t="str">
            <v>A</v>
          </cell>
          <cell r="C717">
            <v>3</v>
          </cell>
          <cell r="D717">
            <v>791</v>
          </cell>
          <cell r="E717" t="str">
            <v>Salários</v>
          </cell>
          <cell r="F717">
            <v>1895129.52</v>
          </cell>
          <cell r="G717">
            <v>666845.12</v>
          </cell>
          <cell r="H717">
            <v>0</v>
          </cell>
          <cell r="I717">
            <v>2561974.64</v>
          </cell>
        </row>
        <row r="718">
          <cell r="A718" t="str">
            <v>3.2.1.01.001.0002</v>
          </cell>
          <cell r="B718" t="str">
            <v>A</v>
          </cell>
          <cell r="C718">
            <v>3</v>
          </cell>
          <cell r="D718">
            <v>792</v>
          </cell>
          <cell r="E718" t="str">
            <v>Férias</v>
          </cell>
          <cell r="F718">
            <v>440641.92</v>
          </cell>
          <cell r="G718">
            <v>133377.57</v>
          </cell>
          <cell r="H718">
            <v>0</v>
          </cell>
          <cell r="I718">
            <v>574019.49</v>
          </cell>
        </row>
        <row r="719">
          <cell r="A719" t="str">
            <v>3.2.1.01.001.0003</v>
          </cell>
          <cell r="B719" t="str">
            <v>A</v>
          </cell>
          <cell r="C719">
            <v>3</v>
          </cell>
          <cell r="D719">
            <v>793</v>
          </cell>
          <cell r="E719" t="str">
            <v>13º Salários</v>
          </cell>
          <cell r="F719">
            <v>270259.36</v>
          </cell>
          <cell r="G719">
            <v>89944.55</v>
          </cell>
          <cell r="H719">
            <v>0</v>
          </cell>
          <cell r="I719">
            <v>360203.91</v>
          </cell>
        </row>
        <row r="720">
          <cell r="A720" t="str">
            <v>3.2.1.01.001.0004</v>
          </cell>
          <cell r="B720" t="str">
            <v>A</v>
          </cell>
          <cell r="C720">
            <v>3</v>
          </cell>
          <cell r="D720">
            <v>794</v>
          </cell>
          <cell r="E720" t="str">
            <v>Diárias - Negócios</v>
          </cell>
          <cell r="F720">
            <v>15219.92</v>
          </cell>
          <cell r="G720">
            <v>0</v>
          </cell>
          <cell r="H720">
            <v>0</v>
          </cell>
          <cell r="I720">
            <v>15219.92</v>
          </cell>
        </row>
        <row r="721">
          <cell r="A721" t="str">
            <v>3.2.1.01.001.0005</v>
          </cell>
          <cell r="B721" t="str">
            <v>A</v>
          </cell>
          <cell r="C721">
            <v>3</v>
          </cell>
          <cell r="D721">
            <v>795</v>
          </cell>
          <cell r="E721" t="str">
            <v>Adicional tempo de Serviços</v>
          </cell>
          <cell r="F721">
            <v>55080</v>
          </cell>
          <cell r="G721">
            <v>19953.240000000002</v>
          </cell>
          <cell r="H721">
            <v>0</v>
          </cell>
          <cell r="I721">
            <v>75033.240000000005</v>
          </cell>
        </row>
        <row r="722">
          <cell r="A722" t="str">
            <v>3.2.1.01.001.0006</v>
          </cell>
          <cell r="B722" t="str">
            <v>A</v>
          </cell>
          <cell r="C722">
            <v>3</v>
          </cell>
          <cell r="D722">
            <v>796</v>
          </cell>
          <cell r="E722" t="str">
            <v>Adicional de Risco</v>
          </cell>
          <cell r="F722">
            <v>766680.03</v>
          </cell>
          <cell r="G722">
            <v>272096.26</v>
          </cell>
          <cell r="H722">
            <v>0</v>
          </cell>
          <cell r="I722">
            <v>1038776.29</v>
          </cell>
        </row>
        <row r="723">
          <cell r="A723" t="str">
            <v>3.2.1.01.001.0007</v>
          </cell>
          <cell r="B723" t="str">
            <v>A</v>
          </cell>
          <cell r="C723">
            <v>3</v>
          </cell>
          <cell r="D723">
            <v>797</v>
          </cell>
          <cell r="E723" t="str">
            <v>Grat. Serviços Extraordinarios</v>
          </cell>
          <cell r="F723">
            <v>85605.03</v>
          </cell>
          <cell r="G723">
            <v>29476.12</v>
          </cell>
          <cell r="H723">
            <v>0</v>
          </cell>
          <cell r="I723">
            <v>115081.15</v>
          </cell>
        </row>
        <row r="724">
          <cell r="A724" t="str">
            <v>3.2.1.01.001.0009</v>
          </cell>
          <cell r="B724" t="str">
            <v>A</v>
          </cell>
          <cell r="C724">
            <v>3</v>
          </cell>
          <cell r="D724">
            <v>799</v>
          </cell>
          <cell r="E724" t="str">
            <v>Abono Pecuniário</v>
          </cell>
          <cell r="F724">
            <v>94522.29</v>
          </cell>
          <cell r="G724">
            <v>17376.349999999999</v>
          </cell>
          <cell r="H724">
            <v>0</v>
          </cell>
          <cell r="I724">
            <v>111898.64</v>
          </cell>
        </row>
        <row r="725">
          <cell r="A725" t="str">
            <v>3.2.1.01.001.0010</v>
          </cell>
          <cell r="B725" t="str">
            <v>A</v>
          </cell>
          <cell r="C725">
            <v>3</v>
          </cell>
          <cell r="D725">
            <v>800</v>
          </cell>
          <cell r="E725" t="str">
            <v>Adicional Noturno</v>
          </cell>
          <cell r="F725">
            <v>91104.49</v>
          </cell>
          <cell r="G725">
            <v>35983.379999999997</v>
          </cell>
          <cell r="H725">
            <v>0</v>
          </cell>
          <cell r="I725">
            <v>127087.87</v>
          </cell>
        </row>
        <row r="726">
          <cell r="A726" t="str">
            <v>3.2.1.01.001.0011</v>
          </cell>
          <cell r="B726" t="str">
            <v>A</v>
          </cell>
          <cell r="C726">
            <v>3</v>
          </cell>
          <cell r="D726">
            <v>801</v>
          </cell>
          <cell r="E726" t="str">
            <v>Função Grat. Incorporada</v>
          </cell>
          <cell r="F726">
            <v>15084.9</v>
          </cell>
          <cell r="G726">
            <v>5410.56</v>
          </cell>
          <cell r="H726">
            <v>0</v>
          </cell>
          <cell r="I726">
            <v>20495.46</v>
          </cell>
        </row>
        <row r="727">
          <cell r="A727" t="str">
            <v>3.2.1.01.001.0012</v>
          </cell>
          <cell r="B727" t="str">
            <v>A</v>
          </cell>
          <cell r="C727">
            <v>3</v>
          </cell>
          <cell r="D727">
            <v>802</v>
          </cell>
          <cell r="E727" t="str">
            <v>Hora Extra</v>
          </cell>
          <cell r="F727">
            <v>16284.92</v>
          </cell>
          <cell r="G727">
            <v>4254.3</v>
          </cell>
          <cell r="H727">
            <v>0</v>
          </cell>
          <cell r="I727">
            <v>20539.22</v>
          </cell>
        </row>
        <row r="728">
          <cell r="A728" t="str">
            <v>3.2.1.01.001.0015</v>
          </cell>
          <cell r="B728" t="str">
            <v>A</v>
          </cell>
          <cell r="C728">
            <v>3</v>
          </cell>
          <cell r="D728">
            <v>1285</v>
          </cell>
          <cell r="E728" t="str">
            <v>Auxílio Dependente Especial</v>
          </cell>
          <cell r="F728">
            <v>10000</v>
          </cell>
          <cell r="G728">
            <v>3000</v>
          </cell>
          <cell r="H728">
            <v>0</v>
          </cell>
          <cell r="I728">
            <v>13000</v>
          </cell>
        </row>
        <row r="729">
          <cell r="A729" t="str">
            <v>3.2.1.01.001.0016</v>
          </cell>
          <cell r="B729" t="str">
            <v>A</v>
          </cell>
          <cell r="C729">
            <v>3</v>
          </cell>
          <cell r="D729">
            <v>1719</v>
          </cell>
          <cell r="E729" t="str">
            <v>Auxílio Creche/Escola</v>
          </cell>
          <cell r="F729">
            <v>26448.799999999999</v>
          </cell>
          <cell r="G729">
            <v>7288.4</v>
          </cell>
          <cell r="H729">
            <v>0</v>
          </cell>
          <cell r="I729">
            <v>33737.199999999997</v>
          </cell>
        </row>
        <row r="730">
          <cell r="A730" t="str">
            <v>3.2.1.01.001.0017</v>
          </cell>
          <cell r="B730" t="str">
            <v>A</v>
          </cell>
          <cell r="C730">
            <v>3</v>
          </cell>
          <cell r="D730">
            <v>2334</v>
          </cell>
          <cell r="E730" t="str">
            <v>Reversão Provisão Férias</v>
          </cell>
          <cell r="F730">
            <v>94566.88</v>
          </cell>
          <cell r="G730">
            <v>0</v>
          </cell>
          <cell r="H730">
            <v>17376.349999999999</v>
          </cell>
          <cell r="I730">
            <v>-111943.23</v>
          </cell>
        </row>
        <row r="731">
          <cell r="A731" t="str">
            <v>3.2.1.01.001.0019</v>
          </cell>
          <cell r="B731" t="str">
            <v>A</v>
          </cell>
          <cell r="C731">
            <v>3</v>
          </cell>
          <cell r="D731">
            <v>2690</v>
          </cell>
          <cell r="E731" t="str">
            <v>Faltas/Atrasos/Saídas Antecipada</v>
          </cell>
          <cell r="F731">
            <v>6971.13</v>
          </cell>
          <cell r="G731">
            <v>0</v>
          </cell>
          <cell r="H731">
            <v>64.87</v>
          </cell>
          <cell r="I731">
            <v>-7036</v>
          </cell>
        </row>
        <row r="732">
          <cell r="A732" t="str">
            <v>3.2.1.01.001.0020</v>
          </cell>
          <cell r="B732" t="str">
            <v>A</v>
          </cell>
          <cell r="C732">
            <v>3</v>
          </cell>
          <cell r="D732">
            <v>2693</v>
          </cell>
          <cell r="E732" t="str">
            <v>Excedente Banco de Horas Negativ</v>
          </cell>
          <cell r="F732">
            <v>1462</v>
          </cell>
          <cell r="G732">
            <v>0</v>
          </cell>
          <cell r="H732">
            <v>0</v>
          </cell>
          <cell r="I732">
            <v>-1462</v>
          </cell>
        </row>
        <row r="733">
          <cell r="A733" t="str">
            <v>3.2.1.01.001.0021</v>
          </cell>
          <cell r="B733" t="str">
            <v>A</v>
          </cell>
          <cell r="C733">
            <v>3</v>
          </cell>
          <cell r="D733">
            <v>3871</v>
          </cell>
          <cell r="E733" t="str">
            <v>Devoluções de Diárias (OP)</v>
          </cell>
          <cell r="F733">
            <v>12152.45</v>
          </cell>
          <cell r="G733">
            <v>0</v>
          </cell>
          <cell r="H733">
            <v>0</v>
          </cell>
          <cell r="I733">
            <v>-12152.45</v>
          </cell>
        </row>
        <row r="734">
          <cell r="A734" t="str">
            <v>3.2.1.01.002</v>
          </cell>
          <cell r="B734" t="str">
            <v>S</v>
          </cell>
          <cell r="C734">
            <v>3</v>
          </cell>
          <cell r="D734">
            <v>803</v>
          </cell>
          <cell r="E734" t="str">
            <v>Custos com Remun. e Vant. da Dir</v>
          </cell>
          <cell r="F734">
            <v>99093.63</v>
          </cell>
          <cell r="G734">
            <v>33031.21</v>
          </cell>
          <cell r="H734">
            <v>0</v>
          </cell>
          <cell r="I734">
            <v>132124.84</v>
          </cell>
        </row>
        <row r="735">
          <cell r="A735" t="str">
            <v>3.2.1.01.002.0001</v>
          </cell>
          <cell r="B735" t="str">
            <v>A</v>
          </cell>
          <cell r="C735">
            <v>3</v>
          </cell>
          <cell r="D735">
            <v>804</v>
          </cell>
          <cell r="E735" t="str">
            <v>Salários - Diretoria</v>
          </cell>
          <cell r="F735">
            <v>70781.16</v>
          </cell>
          <cell r="G735">
            <v>23593.72</v>
          </cell>
          <cell r="H735">
            <v>0</v>
          </cell>
          <cell r="I735">
            <v>94374.88</v>
          </cell>
        </row>
        <row r="736">
          <cell r="A736" t="str">
            <v>3.2.1.01.002.0003</v>
          </cell>
          <cell r="B736" t="str">
            <v>A</v>
          </cell>
          <cell r="C736">
            <v>3</v>
          </cell>
          <cell r="D736">
            <v>806</v>
          </cell>
          <cell r="E736" t="str">
            <v>Adicional de Risco - Diretoria</v>
          </cell>
          <cell r="F736">
            <v>28312.47</v>
          </cell>
          <cell r="G736">
            <v>9437.49</v>
          </cell>
          <cell r="H736">
            <v>0</v>
          </cell>
          <cell r="I736">
            <v>37749.96</v>
          </cell>
        </row>
        <row r="737">
          <cell r="A737" t="str">
            <v>3.2.1.01.003</v>
          </cell>
          <cell r="B737" t="str">
            <v>S</v>
          </cell>
          <cell r="C737">
            <v>3</v>
          </cell>
          <cell r="D737">
            <v>808</v>
          </cell>
          <cell r="E737" t="str">
            <v>Custos com Encargos</v>
          </cell>
          <cell r="F737">
            <v>1235008.44</v>
          </cell>
          <cell r="G737">
            <v>445860.76</v>
          </cell>
          <cell r="H737">
            <v>5942.7</v>
          </cell>
          <cell r="I737">
            <v>1674926.5</v>
          </cell>
        </row>
        <row r="738">
          <cell r="A738" t="str">
            <v>3.2.1.01.003.0001</v>
          </cell>
          <cell r="B738" t="str">
            <v>A</v>
          </cell>
          <cell r="C738">
            <v>3</v>
          </cell>
          <cell r="D738">
            <v>809</v>
          </cell>
          <cell r="E738" t="str">
            <v>INSS</v>
          </cell>
          <cell r="F738">
            <v>984367.17</v>
          </cell>
          <cell r="G738">
            <v>337738.93</v>
          </cell>
          <cell r="H738">
            <v>0</v>
          </cell>
          <cell r="I738">
            <v>1322106.1000000001</v>
          </cell>
        </row>
        <row r="739">
          <cell r="A739" t="str">
            <v>3.2.1.01.003.0002</v>
          </cell>
          <cell r="B739" t="str">
            <v>A</v>
          </cell>
          <cell r="C739">
            <v>3</v>
          </cell>
          <cell r="D739">
            <v>810</v>
          </cell>
          <cell r="E739" t="str">
            <v>FGTS</v>
          </cell>
          <cell r="F739">
            <v>300245.59999999998</v>
          </cell>
          <cell r="G739">
            <v>103004.54</v>
          </cell>
          <cell r="H739">
            <v>0</v>
          </cell>
          <cell r="I739">
            <v>403250.14</v>
          </cell>
        </row>
        <row r="740">
          <cell r="A740" t="str">
            <v>3.2.1.01.003.0003</v>
          </cell>
          <cell r="B740" t="str">
            <v>A</v>
          </cell>
          <cell r="C740">
            <v>3</v>
          </cell>
          <cell r="D740">
            <v>811</v>
          </cell>
          <cell r="E740" t="str">
            <v>Portus Previdência Privada</v>
          </cell>
          <cell r="F740">
            <v>15351.87</v>
          </cell>
          <cell r="G740">
            <v>5117.29</v>
          </cell>
          <cell r="H740">
            <v>0</v>
          </cell>
          <cell r="I740">
            <v>20469.16</v>
          </cell>
        </row>
        <row r="741">
          <cell r="A741" t="str">
            <v>3.2.1.01.003.0007</v>
          </cell>
          <cell r="B741" t="str">
            <v>A</v>
          </cell>
          <cell r="C741">
            <v>3</v>
          </cell>
          <cell r="D741">
            <v>2697</v>
          </cell>
          <cell r="E741" t="str">
            <v>Reversão INSS s/ Provisões de Fé</v>
          </cell>
          <cell r="F741">
            <v>49761.77</v>
          </cell>
          <cell r="G741">
            <v>0</v>
          </cell>
          <cell r="H741">
            <v>4552.6000000000004</v>
          </cell>
          <cell r="I741">
            <v>-54314.37</v>
          </cell>
        </row>
        <row r="742">
          <cell r="A742" t="str">
            <v>3.2.1.01.003.0008</v>
          </cell>
          <cell r="B742" t="str">
            <v>A</v>
          </cell>
          <cell r="C742">
            <v>3</v>
          </cell>
          <cell r="D742">
            <v>2698</v>
          </cell>
          <cell r="E742" t="str">
            <v>Reversão FGTS s/ Provisões de Fé</v>
          </cell>
          <cell r="F742">
            <v>15194.43</v>
          </cell>
          <cell r="G742">
            <v>0</v>
          </cell>
          <cell r="H742">
            <v>1390.1</v>
          </cell>
          <cell r="I742">
            <v>-16584.53</v>
          </cell>
        </row>
        <row r="743">
          <cell r="A743" t="str">
            <v>3.2.1.01.004</v>
          </cell>
          <cell r="B743" t="str">
            <v>S</v>
          </cell>
          <cell r="C743">
            <v>3</v>
          </cell>
          <cell r="D743">
            <v>813</v>
          </cell>
          <cell r="E743" t="str">
            <v>Custos com Verbas Rescisórias</v>
          </cell>
          <cell r="F743">
            <v>31282.16</v>
          </cell>
          <cell r="G743">
            <v>0</v>
          </cell>
          <cell r="H743">
            <v>0</v>
          </cell>
          <cell r="I743">
            <v>31282.16</v>
          </cell>
        </row>
        <row r="744">
          <cell r="A744" t="str">
            <v>3.2.1.01.004.0001</v>
          </cell>
          <cell r="B744" t="str">
            <v>A</v>
          </cell>
          <cell r="C744">
            <v>3</v>
          </cell>
          <cell r="D744">
            <v>814</v>
          </cell>
          <cell r="E744" t="str">
            <v>Salários</v>
          </cell>
          <cell r="F744">
            <v>31282.16</v>
          </cell>
          <cell r="G744">
            <v>0</v>
          </cell>
          <cell r="H744">
            <v>0</v>
          </cell>
          <cell r="I744">
            <v>31282.16</v>
          </cell>
        </row>
        <row r="745">
          <cell r="A745" t="str">
            <v>3.2.1.01.005</v>
          </cell>
          <cell r="B745" t="str">
            <v>S</v>
          </cell>
          <cell r="C745">
            <v>3</v>
          </cell>
          <cell r="D745">
            <v>817</v>
          </cell>
          <cell r="E745" t="str">
            <v>Custos com Outros Benefícios</v>
          </cell>
          <cell r="F745">
            <v>1196411.21</v>
          </cell>
          <cell r="G745">
            <v>386512.06</v>
          </cell>
          <cell r="H745">
            <v>0</v>
          </cell>
          <cell r="I745">
            <v>1582923.27</v>
          </cell>
        </row>
        <row r="746">
          <cell r="A746" t="str">
            <v>3.2.1.01.005.0001</v>
          </cell>
          <cell r="B746" t="str">
            <v>A</v>
          </cell>
          <cell r="C746">
            <v>3</v>
          </cell>
          <cell r="D746">
            <v>818</v>
          </cell>
          <cell r="E746" t="str">
            <v>Vale Transporte</v>
          </cell>
          <cell r="F746">
            <v>635.4</v>
          </cell>
          <cell r="G746">
            <v>0</v>
          </cell>
          <cell r="H746">
            <v>0</v>
          </cell>
          <cell r="I746">
            <v>635.4</v>
          </cell>
        </row>
        <row r="747">
          <cell r="A747" t="str">
            <v>3.2.1.01.005.0002</v>
          </cell>
          <cell r="B747" t="str">
            <v>A</v>
          </cell>
          <cell r="C747">
            <v>3</v>
          </cell>
          <cell r="D747">
            <v>819</v>
          </cell>
          <cell r="E747" t="str">
            <v>Vale Refeição</v>
          </cell>
          <cell r="F747">
            <v>461777.84</v>
          </cell>
          <cell r="G747">
            <v>153538.63</v>
          </cell>
          <cell r="H747">
            <v>0</v>
          </cell>
          <cell r="I747">
            <v>615316.47</v>
          </cell>
        </row>
        <row r="748">
          <cell r="A748" t="str">
            <v>3.2.1.01.005.0003</v>
          </cell>
          <cell r="B748" t="str">
            <v>A</v>
          </cell>
          <cell r="C748">
            <v>3</v>
          </cell>
          <cell r="D748">
            <v>820</v>
          </cell>
          <cell r="E748" t="str">
            <v>Plano de Saúde</v>
          </cell>
          <cell r="F748">
            <v>496028.15999999997</v>
          </cell>
          <cell r="G748">
            <v>164696.85</v>
          </cell>
          <cell r="H748">
            <v>0</v>
          </cell>
          <cell r="I748">
            <v>660725.01</v>
          </cell>
        </row>
        <row r="749">
          <cell r="A749" t="str">
            <v>3.2.1.01.005.0004</v>
          </cell>
          <cell r="B749" t="str">
            <v>A</v>
          </cell>
          <cell r="C749">
            <v>3</v>
          </cell>
          <cell r="D749">
            <v>821</v>
          </cell>
          <cell r="E749" t="str">
            <v>Medicamentos</v>
          </cell>
          <cell r="F749">
            <v>106920.1</v>
          </cell>
          <cell r="G749">
            <v>37587.870000000003</v>
          </cell>
          <cell r="H749">
            <v>0</v>
          </cell>
          <cell r="I749">
            <v>144507.97</v>
          </cell>
        </row>
        <row r="750">
          <cell r="A750" t="str">
            <v>3.2.1.01.005.0005</v>
          </cell>
          <cell r="B750" t="str">
            <v>A</v>
          </cell>
          <cell r="C750">
            <v>3</v>
          </cell>
          <cell r="D750">
            <v>822</v>
          </cell>
          <cell r="E750" t="str">
            <v>Serv. Odontológicos - P F</v>
          </cell>
          <cell r="F750">
            <v>43861.98</v>
          </cell>
          <cell r="G750">
            <v>7553.88</v>
          </cell>
          <cell r="H750">
            <v>0</v>
          </cell>
          <cell r="I750">
            <v>51415.86</v>
          </cell>
        </row>
        <row r="751">
          <cell r="A751" t="str">
            <v>3.2.1.01.005.0006</v>
          </cell>
          <cell r="B751" t="str">
            <v>A</v>
          </cell>
          <cell r="C751">
            <v>3</v>
          </cell>
          <cell r="D751">
            <v>823</v>
          </cell>
          <cell r="E751" t="str">
            <v>Produtos Óticos</v>
          </cell>
          <cell r="F751">
            <v>19645.52</v>
          </cell>
          <cell r="G751">
            <v>2524</v>
          </cell>
          <cell r="H751">
            <v>0</v>
          </cell>
          <cell r="I751">
            <v>22169.52</v>
          </cell>
        </row>
        <row r="752">
          <cell r="A752" t="str">
            <v>3.2.1.01.005.0007</v>
          </cell>
          <cell r="B752" t="str">
            <v>A</v>
          </cell>
          <cell r="C752">
            <v>3</v>
          </cell>
          <cell r="D752">
            <v>824</v>
          </cell>
          <cell r="E752" t="str">
            <v>Graduação e Especializ. de Empre</v>
          </cell>
          <cell r="F752">
            <v>6697.57</v>
          </cell>
          <cell r="G752">
            <v>3129.74</v>
          </cell>
          <cell r="H752">
            <v>0</v>
          </cell>
          <cell r="I752">
            <v>9827.31</v>
          </cell>
        </row>
        <row r="753">
          <cell r="A753" t="str">
            <v>3.2.1.01.005.0008</v>
          </cell>
          <cell r="B753" t="str">
            <v>A</v>
          </cell>
          <cell r="C753">
            <v>3</v>
          </cell>
          <cell r="D753">
            <v>825</v>
          </cell>
          <cell r="E753" t="str">
            <v>Serv. Odontológicos - P J</v>
          </cell>
          <cell r="F753">
            <v>29121.97</v>
          </cell>
          <cell r="G753">
            <v>12124.29</v>
          </cell>
          <cell r="H753">
            <v>0</v>
          </cell>
          <cell r="I753">
            <v>41246.26</v>
          </cell>
        </row>
        <row r="754">
          <cell r="A754" t="str">
            <v>3.2.1.01.005.0009</v>
          </cell>
          <cell r="B754" t="str">
            <v>A</v>
          </cell>
          <cell r="C754">
            <v>3</v>
          </cell>
          <cell r="D754">
            <v>1228</v>
          </cell>
          <cell r="E754" t="str">
            <v>Seguro de Vida</v>
          </cell>
          <cell r="F754">
            <v>21222.67</v>
          </cell>
          <cell r="G754">
            <v>5356.8</v>
          </cell>
          <cell r="H754">
            <v>0</v>
          </cell>
          <cell r="I754">
            <v>26579.47</v>
          </cell>
        </row>
        <row r="755">
          <cell r="A755" t="str">
            <v>3.2.1.01.005.0010</v>
          </cell>
          <cell r="B755" t="str">
            <v>A</v>
          </cell>
          <cell r="C755">
            <v>3</v>
          </cell>
          <cell r="D755">
            <v>856</v>
          </cell>
          <cell r="E755" t="str">
            <v>Treinamento</v>
          </cell>
          <cell r="F755">
            <v>10500</v>
          </cell>
          <cell r="G755">
            <v>0</v>
          </cell>
          <cell r="H755">
            <v>0</v>
          </cell>
          <cell r="I755">
            <v>10500</v>
          </cell>
        </row>
        <row r="756">
          <cell r="A756" t="str">
            <v>3.2.1.01.006</v>
          </cell>
          <cell r="B756" t="str">
            <v>S</v>
          </cell>
          <cell r="C756">
            <v>3</v>
          </cell>
          <cell r="D756">
            <v>826</v>
          </cell>
          <cell r="E756" t="str">
            <v>Reembolso de empregados</v>
          </cell>
          <cell r="F756">
            <v>146880.26</v>
          </cell>
          <cell r="G756">
            <v>0</v>
          </cell>
          <cell r="H756">
            <v>50648.44</v>
          </cell>
          <cell r="I756">
            <v>-197528.7</v>
          </cell>
        </row>
        <row r="757">
          <cell r="A757" t="str">
            <v>3.2.1.01.006.0001</v>
          </cell>
          <cell r="B757" t="str">
            <v>A</v>
          </cell>
          <cell r="C757">
            <v>3</v>
          </cell>
          <cell r="D757">
            <v>827</v>
          </cell>
          <cell r="E757" t="str">
            <v>Vale Transporte</v>
          </cell>
          <cell r="F757">
            <v>216</v>
          </cell>
          <cell r="G757">
            <v>0</v>
          </cell>
          <cell r="H757">
            <v>0</v>
          </cell>
          <cell r="I757">
            <v>-216</v>
          </cell>
        </row>
        <row r="758">
          <cell r="A758" t="str">
            <v>3.2.1.01.006.0002</v>
          </cell>
          <cell r="B758" t="str">
            <v>A</v>
          </cell>
          <cell r="C758">
            <v>3</v>
          </cell>
          <cell r="D758">
            <v>828</v>
          </cell>
          <cell r="E758" t="str">
            <v>Vale Refeição</v>
          </cell>
          <cell r="F758">
            <v>16378.04</v>
          </cell>
          <cell r="G758">
            <v>0</v>
          </cell>
          <cell r="H758">
            <v>4776</v>
          </cell>
          <cell r="I758">
            <v>-21154.04</v>
          </cell>
        </row>
        <row r="759">
          <cell r="A759" t="str">
            <v>3.2.1.01.006.0003</v>
          </cell>
          <cell r="B759" t="str">
            <v>A</v>
          </cell>
          <cell r="C759">
            <v>3</v>
          </cell>
          <cell r="D759">
            <v>829</v>
          </cell>
          <cell r="E759" t="str">
            <v>Plano de Saúde</v>
          </cell>
          <cell r="F759">
            <v>92617.76</v>
          </cell>
          <cell r="G759">
            <v>0</v>
          </cell>
          <cell r="H759">
            <v>31647.63</v>
          </cell>
          <cell r="I759">
            <v>-124265.39</v>
          </cell>
        </row>
        <row r="760">
          <cell r="A760" t="str">
            <v>3.2.1.01.006.0004</v>
          </cell>
          <cell r="B760" t="str">
            <v>A</v>
          </cell>
          <cell r="C760">
            <v>3</v>
          </cell>
          <cell r="D760">
            <v>830</v>
          </cell>
          <cell r="E760" t="str">
            <v>Medicamentos</v>
          </cell>
          <cell r="F760">
            <v>25381.99</v>
          </cell>
          <cell r="G760">
            <v>0</v>
          </cell>
          <cell r="H760">
            <v>9802.6200000000008</v>
          </cell>
          <cell r="I760">
            <v>-35184.61</v>
          </cell>
        </row>
        <row r="761">
          <cell r="A761" t="str">
            <v>3.2.1.01.006.0007</v>
          </cell>
          <cell r="B761" t="str">
            <v>A</v>
          </cell>
          <cell r="C761">
            <v>3</v>
          </cell>
          <cell r="D761">
            <v>833</v>
          </cell>
          <cell r="E761" t="str">
            <v>Assistencia medica Odontologica</v>
          </cell>
          <cell r="F761">
            <v>12286.47</v>
          </cell>
          <cell r="G761">
            <v>0</v>
          </cell>
          <cell r="H761">
            <v>4422.1899999999996</v>
          </cell>
          <cell r="I761">
            <v>-16708.66</v>
          </cell>
        </row>
        <row r="762">
          <cell r="A762" t="str">
            <v>3.2.1.01.007</v>
          </cell>
          <cell r="B762" t="str">
            <v>S</v>
          </cell>
          <cell r="C762">
            <v>3</v>
          </cell>
          <cell r="D762">
            <v>2389</v>
          </cell>
          <cell r="E762" t="str">
            <v>Participações no Resultado</v>
          </cell>
          <cell r="F762">
            <v>675647.68</v>
          </cell>
          <cell r="G762">
            <v>224861.11</v>
          </cell>
          <cell r="H762">
            <v>0</v>
          </cell>
          <cell r="I762">
            <v>900508.79</v>
          </cell>
        </row>
        <row r="763">
          <cell r="A763" t="str">
            <v>3.2.1.01.007.0001</v>
          </cell>
          <cell r="B763" t="str">
            <v>A</v>
          </cell>
          <cell r="C763">
            <v>3</v>
          </cell>
          <cell r="D763">
            <v>2390</v>
          </cell>
          <cell r="E763" t="str">
            <v>PPR Operacional</v>
          </cell>
          <cell r="F763">
            <v>675647.68</v>
          </cell>
          <cell r="G763">
            <v>224861.11</v>
          </cell>
          <cell r="H763">
            <v>0</v>
          </cell>
          <cell r="I763">
            <v>900508.79</v>
          </cell>
        </row>
        <row r="764">
          <cell r="A764" t="str">
            <v>3.2.1.02</v>
          </cell>
          <cell r="B764" t="str">
            <v>S</v>
          </cell>
          <cell r="C764">
            <v>3</v>
          </cell>
          <cell r="D764">
            <v>834</v>
          </cell>
          <cell r="E764" t="str">
            <v>Custos com Infra-estrutura Portu</v>
          </cell>
          <cell r="F764">
            <v>1368565.91</v>
          </cell>
          <cell r="G764">
            <v>640660.24</v>
          </cell>
          <cell r="H764">
            <v>0</v>
          </cell>
          <cell r="I764">
            <v>2009226.15</v>
          </cell>
        </row>
        <row r="765">
          <cell r="A765" t="str">
            <v>3.2.1.02.001</v>
          </cell>
          <cell r="B765" t="str">
            <v>A</v>
          </cell>
          <cell r="C765">
            <v>3</v>
          </cell>
          <cell r="D765">
            <v>835</v>
          </cell>
          <cell r="E765" t="str">
            <v>Dragagem dos Canais</v>
          </cell>
          <cell r="F765">
            <v>263384.28999999998</v>
          </cell>
          <cell r="G765">
            <v>0</v>
          </cell>
          <cell r="H765">
            <v>0</v>
          </cell>
          <cell r="I765">
            <v>263384.28999999998</v>
          </cell>
        </row>
        <row r="766">
          <cell r="A766" t="str">
            <v>3.2.1.02.002</v>
          </cell>
          <cell r="B766" t="str">
            <v>A</v>
          </cell>
          <cell r="C766">
            <v>3</v>
          </cell>
          <cell r="D766">
            <v>836</v>
          </cell>
          <cell r="E766" t="str">
            <v>Manutenção e Reparos Engenharia</v>
          </cell>
          <cell r="F766">
            <v>247357.21</v>
          </cell>
          <cell r="G766">
            <v>0</v>
          </cell>
          <cell r="H766">
            <v>0</v>
          </cell>
          <cell r="I766">
            <v>247357.21</v>
          </cell>
        </row>
        <row r="767">
          <cell r="A767" t="str">
            <v>3.2.1.02.003</v>
          </cell>
          <cell r="B767" t="str">
            <v>A</v>
          </cell>
          <cell r="C767">
            <v>3</v>
          </cell>
          <cell r="D767">
            <v>837</v>
          </cell>
          <cell r="E767" t="str">
            <v>Serviços Espec. de Engenharia</v>
          </cell>
          <cell r="F767">
            <v>277430.5</v>
          </cell>
          <cell r="G767">
            <v>0</v>
          </cell>
          <cell r="H767">
            <v>0</v>
          </cell>
          <cell r="I767">
            <v>277430.5</v>
          </cell>
        </row>
        <row r="768">
          <cell r="A768" t="str">
            <v>3.2.1.02.004</v>
          </cell>
          <cell r="B768" t="str">
            <v>A</v>
          </cell>
          <cell r="C768">
            <v>3</v>
          </cell>
          <cell r="D768">
            <v>838</v>
          </cell>
          <cell r="E768" t="str">
            <v>Levantamentos, Estudos e Projeto</v>
          </cell>
          <cell r="F768">
            <v>372424.43</v>
          </cell>
          <cell r="G768">
            <v>578348.41</v>
          </cell>
          <cell r="H768">
            <v>0</v>
          </cell>
          <cell r="I768">
            <v>950772.84</v>
          </cell>
        </row>
        <row r="769">
          <cell r="A769" t="str">
            <v>3.2.1.02.007</v>
          </cell>
          <cell r="B769" t="str">
            <v>A</v>
          </cell>
          <cell r="C769">
            <v>3</v>
          </cell>
          <cell r="D769">
            <v>841</v>
          </cell>
          <cell r="E769" t="str">
            <v>Outros Serviços Especializados</v>
          </cell>
          <cell r="F769">
            <v>131670.35999999999</v>
          </cell>
          <cell r="G769">
            <v>36878.800000000003</v>
          </cell>
          <cell r="H769">
            <v>0</v>
          </cell>
          <cell r="I769">
            <v>168549.16</v>
          </cell>
        </row>
        <row r="770">
          <cell r="A770" t="str">
            <v>3.2.1.02.010</v>
          </cell>
          <cell r="B770" t="str">
            <v>A</v>
          </cell>
          <cell r="C770">
            <v>3</v>
          </cell>
          <cell r="D770">
            <v>870</v>
          </cell>
          <cell r="E770" t="str">
            <v>Sinalização</v>
          </cell>
          <cell r="F770">
            <v>76299.12</v>
          </cell>
          <cell r="G770">
            <v>25433.03</v>
          </cell>
          <cell r="H770">
            <v>0</v>
          </cell>
          <cell r="I770">
            <v>101732.15</v>
          </cell>
        </row>
        <row r="771">
          <cell r="A771" t="str">
            <v>3.2.1.03</v>
          </cell>
          <cell r="B771" t="str">
            <v>S</v>
          </cell>
          <cell r="C771">
            <v>3</v>
          </cell>
          <cell r="D771">
            <v>844</v>
          </cell>
          <cell r="E771" t="str">
            <v>Custos Gerais</v>
          </cell>
          <cell r="F771">
            <v>5655842.9100000001</v>
          </cell>
          <cell r="G771">
            <v>1970804.05</v>
          </cell>
          <cell r="H771">
            <v>0</v>
          </cell>
          <cell r="I771">
            <v>7626646.96</v>
          </cell>
        </row>
        <row r="772">
          <cell r="A772" t="str">
            <v>3.2.1.03.003</v>
          </cell>
          <cell r="B772" t="str">
            <v>A</v>
          </cell>
          <cell r="C772">
            <v>3</v>
          </cell>
          <cell r="D772">
            <v>847</v>
          </cell>
          <cell r="E772" t="str">
            <v>Remuneração a Estag. e Bolsistas</v>
          </cell>
          <cell r="F772">
            <v>102308.79</v>
          </cell>
          <cell r="G772">
            <v>34300</v>
          </cell>
          <cell r="H772">
            <v>0</v>
          </cell>
          <cell r="I772">
            <v>136608.79</v>
          </cell>
        </row>
        <row r="773">
          <cell r="A773" t="str">
            <v>3.2.1.03.005</v>
          </cell>
          <cell r="B773" t="str">
            <v>A</v>
          </cell>
          <cell r="C773">
            <v>3</v>
          </cell>
          <cell r="D773">
            <v>849</v>
          </cell>
          <cell r="E773" t="str">
            <v>Segurança e Vigilância</v>
          </cell>
          <cell r="F773">
            <v>132865.59</v>
          </cell>
          <cell r="G773">
            <v>44412.03</v>
          </cell>
          <cell r="H773">
            <v>0</v>
          </cell>
          <cell r="I773">
            <v>177277.62</v>
          </cell>
        </row>
        <row r="774">
          <cell r="A774" t="str">
            <v>3.2.1.03.006</v>
          </cell>
          <cell r="B774" t="str">
            <v>A</v>
          </cell>
          <cell r="C774">
            <v>3</v>
          </cell>
          <cell r="D774">
            <v>850</v>
          </cell>
          <cell r="E774" t="str">
            <v>Serviços Terceirizados - Manuten</v>
          </cell>
          <cell r="F774">
            <v>849404.52</v>
          </cell>
          <cell r="G774">
            <v>0</v>
          </cell>
          <cell r="H774">
            <v>0</v>
          </cell>
          <cell r="I774">
            <v>849404.52</v>
          </cell>
        </row>
        <row r="775">
          <cell r="A775" t="str">
            <v>3.2.1.03.007</v>
          </cell>
          <cell r="B775" t="str">
            <v>A</v>
          </cell>
          <cell r="C775">
            <v>3</v>
          </cell>
          <cell r="D775">
            <v>851</v>
          </cell>
          <cell r="E775" t="str">
            <v>Serviços Terceirizados - Limpeza</v>
          </cell>
          <cell r="F775">
            <v>1294534.53</v>
          </cell>
          <cell r="G775">
            <v>470580.45</v>
          </cell>
          <cell r="H775">
            <v>0</v>
          </cell>
          <cell r="I775">
            <v>1765114.98</v>
          </cell>
        </row>
        <row r="776">
          <cell r="A776" t="str">
            <v>3.2.1.03.008</v>
          </cell>
          <cell r="B776" t="str">
            <v>A</v>
          </cell>
          <cell r="C776">
            <v>3</v>
          </cell>
          <cell r="D776">
            <v>852</v>
          </cell>
          <cell r="E776" t="str">
            <v>Passagens  aéreas</v>
          </cell>
          <cell r="F776">
            <v>5901.6</v>
          </cell>
          <cell r="G776">
            <v>8182.6</v>
          </cell>
          <cell r="H776">
            <v>0</v>
          </cell>
          <cell r="I776">
            <v>14084.2</v>
          </cell>
        </row>
        <row r="777">
          <cell r="A777" t="str">
            <v>3.2.1.03.011</v>
          </cell>
          <cell r="B777" t="str">
            <v>A</v>
          </cell>
          <cell r="C777">
            <v>3</v>
          </cell>
          <cell r="D777">
            <v>855</v>
          </cell>
          <cell r="E777" t="str">
            <v>Meio Ambiente</v>
          </cell>
          <cell r="F777">
            <v>119420.09</v>
          </cell>
          <cell r="G777">
            <v>45402.47</v>
          </cell>
          <cell r="H777">
            <v>0</v>
          </cell>
          <cell r="I777">
            <v>164822.56</v>
          </cell>
        </row>
        <row r="778">
          <cell r="A778" t="str">
            <v>3.2.1.03.013</v>
          </cell>
          <cell r="B778" t="str">
            <v>A</v>
          </cell>
          <cell r="C778">
            <v>3</v>
          </cell>
          <cell r="D778">
            <v>857</v>
          </cell>
          <cell r="E778" t="str">
            <v>Locação de Bens Móveis</v>
          </cell>
          <cell r="F778">
            <v>224527.06</v>
          </cell>
          <cell r="G778">
            <v>84810.31</v>
          </cell>
          <cell r="H778">
            <v>0</v>
          </cell>
          <cell r="I778">
            <v>309337.37</v>
          </cell>
        </row>
        <row r="779">
          <cell r="A779" t="str">
            <v>3.2.1.03.018</v>
          </cell>
          <cell r="B779" t="str">
            <v>A</v>
          </cell>
          <cell r="C779">
            <v>3</v>
          </cell>
          <cell r="D779">
            <v>862</v>
          </cell>
          <cell r="E779" t="str">
            <v>Transporte e Locomoção</v>
          </cell>
          <cell r="F779">
            <v>139585.53</v>
          </cell>
          <cell r="G779">
            <v>52520</v>
          </cell>
          <cell r="H779">
            <v>0</v>
          </cell>
          <cell r="I779">
            <v>192105.53</v>
          </cell>
        </row>
        <row r="780">
          <cell r="A780" t="str">
            <v>3.2.1.03.019</v>
          </cell>
          <cell r="B780" t="str">
            <v>A</v>
          </cell>
          <cell r="C780">
            <v>3</v>
          </cell>
          <cell r="D780">
            <v>863</v>
          </cell>
          <cell r="E780" t="str">
            <v>Suporte e Manutençao de Sistemas</v>
          </cell>
          <cell r="F780">
            <v>219868.03</v>
          </cell>
          <cell r="G780">
            <v>66822.78</v>
          </cell>
          <cell r="H780">
            <v>0</v>
          </cell>
          <cell r="I780">
            <v>286690.81</v>
          </cell>
        </row>
        <row r="781">
          <cell r="A781" t="str">
            <v>3.2.1.03.022</v>
          </cell>
          <cell r="B781" t="str">
            <v>A</v>
          </cell>
          <cell r="C781">
            <v>3</v>
          </cell>
          <cell r="D781">
            <v>866</v>
          </cell>
          <cell r="E781" t="str">
            <v>Manutenção e Reparos de Veículos</v>
          </cell>
          <cell r="F781">
            <v>935</v>
          </cell>
          <cell r="G781">
            <v>230</v>
          </cell>
          <cell r="H781">
            <v>0</v>
          </cell>
          <cell r="I781">
            <v>1165</v>
          </cell>
        </row>
        <row r="782">
          <cell r="A782" t="str">
            <v>3.2.1.03.023</v>
          </cell>
          <cell r="B782" t="str">
            <v>A</v>
          </cell>
          <cell r="C782">
            <v>3</v>
          </cell>
          <cell r="D782">
            <v>867</v>
          </cell>
          <cell r="E782" t="str">
            <v>Manutenção e Reparos em Geral</v>
          </cell>
          <cell r="F782">
            <v>204664.77</v>
          </cell>
          <cell r="G782">
            <v>55400.42</v>
          </cell>
          <cell r="H782">
            <v>0</v>
          </cell>
          <cell r="I782">
            <v>260065.19</v>
          </cell>
        </row>
        <row r="783">
          <cell r="A783" t="str">
            <v>3.2.1.03.027</v>
          </cell>
          <cell r="B783" t="str">
            <v>A</v>
          </cell>
          <cell r="C783">
            <v>3</v>
          </cell>
          <cell r="D783">
            <v>871</v>
          </cell>
          <cell r="E783" t="str">
            <v>Despesas Diversas</v>
          </cell>
          <cell r="F783">
            <v>342.11</v>
          </cell>
          <cell r="G783">
            <v>0</v>
          </cell>
          <cell r="H783">
            <v>0</v>
          </cell>
          <cell r="I783">
            <v>342.11</v>
          </cell>
        </row>
        <row r="784">
          <cell r="A784" t="str">
            <v>3.2.1.03.028</v>
          </cell>
          <cell r="B784" t="str">
            <v>A</v>
          </cell>
          <cell r="C784">
            <v>3</v>
          </cell>
          <cell r="D784">
            <v>1226</v>
          </cell>
          <cell r="E784" t="str">
            <v>Locação de Veiculos</v>
          </cell>
          <cell r="F784">
            <v>49189.06</v>
          </cell>
          <cell r="G784">
            <v>24888.14</v>
          </cell>
          <cell r="H784">
            <v>0</v>
          </cell>
          <cell r="I784">
            <v>74077.2</v>
          </cell>
        </row>
        <row r="785">
          <cell r="A785" t="str">
            <v>3.2.1.03.030</v>
          </cell>
          <cell r="B785" t="str">
            <v>A</v>
          </cell>
          <cell r="C785">
            <v>3</v>
          </cell>
          <cell r="D785">
            <v>1249</v>
          </cell>
          <cell r="E785" t="str">
            <v>Despesas c/ Fretes e Despachos</v>
          </cell>
          <cell r="F785">
            <v>76.22</v>
          </cell>
          <cell r="G785">
            <v>243.57</v>
          </cell>
          <cell r="H785">
            <v>0</v>
          </cell>
          <cell r="I785">
            <v>319.79000000000002</v>
          </cell>
        </row>
        <row r="786">
          <cell r="A786" t="str">
            <v>3.2.1.03.031</v>
          </cell>
          <cell r="B786" t="str">
            <v>A</v>
          </cell>
          <cell r="C786">
            <v>3</v>
          </cell>
          <cell r="D786">
            <v>1341</v>
          </cell>
          <cell r="E786" t="str">
            <v>Licenças de Uso</v>
          </cell>
          <cell r="F786">
            <v>0</v>
          </cell>
          <cell r="G786">
            <v>303341.21000000002</v>
          </cell>
          <cell r="H786">
            <v>0</v>
          </cell>
          <cell r="I786">
            <v>303341.21000000002</v>
          </cell>
        </row>
        <row r="787">
          <cell r="A787" t="str">
            <v>3.2.1.03.033</v>
          </cell>
          <cell r="B787" t="str">
            <v>A</v>
          </cell>
          <cell r="C787">
            <v>3</v>
          </cell>
          <cell r="D787">
            <v>1729</v>
          </cell>
          <cell r="E787" t="str">
            <v>Serviços de Medicina do Trabalho</v>
          </cell>
          <cell r="F787">
            <v>8070.48</v>
          </cell>
          <cell r="G787">
            <v>0</v>
          </cell>
          <cell r="H787">
            <v>0</v>
          </cell>
          <cell r="I787">
            <v>8070.48</v>
          </cell>
        </row>
        <row r="788">
          <cell r="A788" t="str">
            <v>3.2.1.03.034</v>
          </cell>
          <cell r="B788" t="str">
            <v>A</v>
          </cell>
          <cell r="C788">
            <v>3</v>
          </cell>
          <cell r="D788">
            <v>1965</v>
          </cell>
          <cell r="E788" t="str">
            <v>Serviços Terceirizados - Adminis</v>
          </cell>
          <cell r="F788">
            <v>813430.75</v>
          </cell>
          <cell r="G788">
            <v>268423.59000000003</v>
          </cell>
          <cell r="H788">
            <v>0</v>
          </cell>
          <cell r="I788">
            <v>1081854.3400000001</v>
          </cell>
        </row>
        <row r="789">
          <cell r="A789" t="str">
            <v>3.2.1.03.035</v>
          </cell>
          <cell r="B789" t="str">
            <v>A</v>
          </cell>
          <cell r="C789">
            <v>3</v>
          </cell>
          <cell r="D789">
            <v>1966</v>
          </cell>
          <cell r="E789" t="str">
            <v>Serviços Terceirizados - Operaci</v>
          </cell>
          <cell r="F789">
            <v>1477353.78</v>
          </cell>
          <cell r="G789">
            <v>511246.48</v>
          </cell>
          <cell r="H789">
            <v>0</v>
          </cell>
          <cell r="I789">
            <v>1988600.26</v>
          </cell>
        </row>
        <row r="790">
          <cell r="A790" t="str">
            <v>3.2.1.03.036</v>
          </cell>
          <cell r="B790" t="str">
            <v>A</v>
          </cell>
          <cell r="C790">
            <v>3</v>
          </cell>
          <cell r="D790">
            <v>2653</v>
          </cell>
          <cell r="E790" t="str">
            <v>Auditoria</v>
          </cell>
          <cell r="F790">
            <v>13365</v>
          </cell>
          <cell r="G790">
            <v>0</v>
          </cell>
          <cell r="H790">
            <v>0</v>
          </cell>
          <cell r="I790">
            <v>13365</v>
          </cell>
        </row>
        <row r="791">
          <cell r="A791" t="str">
            <v>3.2.1.04</v>
          </cell>
          <cell r="B791" t="str">
            <v>S</v>
          </cell>
          <cell r="C791">
            <v>3</v>
          </cell>
          <cell r="D791">
            <v>872</v>
          </cell>
          <cell r="E791" t="str">
            <v>Custos com Materiais</v>
          </cell>
          <cell r="F791">
            <v>66242.98</v>
          </cell>
          <cell r="G791">
            <v>23482.79</v>
          </cell>
          <cell r="H791">
            <v>0</v>
          </cell>
          <cell r="I791">
            <v>89725.77</v>
          </cell>
        </row>
        <row r="792">
          <cell r="A792" t="str">
            <v>3.2.1.04.001</v>
          </cell>
          <cell r="B792" t="str">
            <v>A</v>
          </cell>
          <cell r="C792">
            <v>3</v>
          </cell>
          <cell r="D792">
            <v>873</v>
          </cell>
          <cell r="E792" t="str">
            <v>Combustiveis e Lubrificantes</v>
          </cell>
          <cell r="F792">
            <v>38525.949999999997</v>
          </cell>
          <cell r="G792">
            <v>20132.79</v>
          </cell>
          <cell r="H792">
            <v>0</v>
          </cell>
          <cell r="I792">
            <v>58658.74</v>
          </cell>
        </row>
        <row r="793">
          <cell r="A793" t="str">
            <v>3.2.1.04.002</v>
          </cell>
          <cell r="B793" t="str">
            <v>A</v>
          </cell>
          <cell r="C793">
            <v>3</v>
          </cell>
          <cell r="D793">
            <v>874</v>
          </cell>
          <cell r="E793" t="str">
            <v>Material de Consumo</v>
          </cell>
          <cell r="F793">
            <v>3443.34</v>
          </cell>
          <cell r="G793">
            <v>0</v>
          </cell>
          <cell r="H793">
            <v>0</v>
          </cell>
          <cell r="I793">
            <v>3443.34</v>
          </cell>
        </row>
        <row r="794">
          <cell r="A794" t="str">
            <v>3.2.1.04.005</v>
          </cell>
          <cell r="B794" t="str">
            <v>A</v>
          </cell>
          <cell r="C794">
            <v>3</v>
          </cell>
          <cell r="D794">
            <v>877</v>
          </cell>
          <cell r="E794" t="str">
            <v>Fardamento e EPI's</v>
          </cell>
          <cell r="F794">
            <v>3589.76</v>
          </cell>
          <cell r="G794">
            <v>0</v>
          </cell>
          <cell r="H794">
            <v>0</v>
          </cell>
          <cell r="I794">
            <v>3589.76</v>
          </cell>
        </row>
        <row r="795">
          <cell r="A795" t="str">
            <v>3.2.1.04.006</v>
          </cell>
          <cell r="B795" t="str">
            <v>A</v>
          </cell>
          <cell r="C795">
            <v>3</v>
          </cell>
          <cell r="D795">
            <v>1123</v>
          </cell>
          <cell r="E795" t="str">
            <v>Materiais Diversos</v>
          </cell>
          <cell r="F795">
            <v>2507.5500000000002</v>
          </cell>
          <cell r="G795">
            <v>1650</v>
          </cell>
          <cell r="H795">
            <v>0</v>
          </cell>
          <cell r="I795">
            <v>4157.55</v>
          </cell>
        </row>
        <row r="796">
          <cell r="A796" t="str">
            <v>3.2.1.04.007</v>
          </cell>
          <cell r="B796" t="str">
            <v>A</v>
          </cell>
          <cell r="C796">
            <v>3</v>
          </cell>
          <cell r="D796">
            <v>1971</v>
          </cell>
          <cell r="E796" t="str">
            <v>Material de Expediente</v>
          </cell>
          <cell r="F796">
            <v>1113.48</v>
          </cell>
          <cell r="G796">
            <v>0</v>
          </cell>
          <cell r="H796">
            <v>0</v>
          </cell>
          <cell r="I796">
            <v>1113.48</v>
          </cell>
        </row>
        <row r="797">
          <cell r="A797" t="str">
            <v>3.2.1.04.008</v>
          </cell>
          <cell r="B797" t="str">
            <v>A</v>
          </cell>
          <cell r="C797">
            <v>3</v>
          </cell>
          <cell r="D797">
            <v>1972</v>
          </cell>
          <cell r="E797" t="str">
            <v>Material de Manutenção</v>
          </cell>
          <cell r="F797">
            <v>17062.900000000001</v>
          </cell>
          <cell r="G797">
            <v>1700</v>
          </cell>
          <cell r="H797">
            <v>0</v>
          </cell>
          <cell r="I797">
            <v>18762.900000000001</v>
          </cell>
        </row>
        <row r="798">
          <cell r="A798" t="str">
            <v>3.2.1.05</v>
          </cell>
          <cell r="B798" t="str">
            <v>S</v>
          </cell>
          <cell r="C798">
            <v>3</v>
          </cell>
          <cell r="D798">
            <v>878</v>
          </cell>
          <cell r="E798" t="str">
            <v>Custos com Serviços Essenciais</v>
          </cell>
          <cell r="F798">
            <v>584985.02</v>
          </cell>
          <cell r="G798">
            <v>177188.14</v>
          </cell>
          <cell r="H798">
            <v>0</v>
          </cell>
          <cell r="I798">
            <v>762173.16</v>
          </cell>
        </row>
        <row r="799">
          <cell r="A799" t="str">
            <v>3.2.1.05.001</v>
          </cell>
          <cell r="B799" t="str">
            <v>A</v>
          </cell>
          <cell r="C799">
            <v>3</v>
          </cell>
          <cell r="D799">
            <v>879</v>
          </cell>
          <cell r="E799" t="str">
            <v>Energia Elétrica</v>
          </cell>
          <cell r="F799">
            <v>432456.88</v>
          </cell>
          <cell r="G799">
            <v>125556.26</v>
          </cell>
          <cell r="H799">
            <v>0</v>
          </cell>
          <cell r="I799">
            <v>558013.14</v>
          </cell>
        </row>
        <row r="800">
          <cell r="A800" t="str">
            <v>3.2.1.05.003</v>
          </cell>
          <cell r="B800" t="str">
            <v>A</v>
          </cell>
          <cell r="C800">
            <v>3</v>
          </cell>
          <cell r="D800">
            <v>881</v>
          </cell>
          <cell r="E800" t="str">
            <v>Comunicação (Telefone Móvel)</v>
          </cell>
          <cell r="F800">
            <v>21008.43</v>
          </cell>
          <cell r="G800">
            <v>7099.94</v>
          </cell>
          <cell r="H800">
            <v>0</v>
          </cell>
          <cell r="I800">
            <v>28108.37</v>
          </cell>
        </row>
        <row r="801">
          <cell r="A801" t="str">
            <v>3.2.1.05.004</v>
          </cell>
          <cell r="B801" t="str">
            <v>A</v>
          </cell>
          <cell r="C801">
            <v>3</v>
          </cell>
          <cell r="D801">
            <v>882</v>
          </cell>
          <cell r="E801" t="str">
            <v>Água e Esgoto</v>
          </cell>
          <cell r="F801">
            <v>102655.92</v>
          </cell>
          <cell r="G801">
            <v>34469.42</v>
          </cell>
          <cell r="H801">
            <v>0</v>
          </cell>
          <cell r="I801">
            <v>137125.34</v>
          </cell>
        </row>
        <row r="802">
          <cell r="A802" t="str">
            <v>3.2.1.05.005</v>
          </cell>
          <cell r="B802" t="str">
            <v>A</v>
          </cell>
          <cell r="C802">
            <v>3</v>
          </cell>
          <cell r="D802">
            <v>1861</v>
          </cell>
          <cell r="E802" t="str">
            <v>Comunicação (Telefone Fixo)</v>
          </cell>
          <cell r="F802">
            <v>14649.31</v>
          </cell>
          <cell r="G802">
            <v>5179.95</v>
          </cell>
          <cell r="H802">
            <v>0</v>
          </cell>
          <cell r="I802">
            <v>19829.259999999998</v>
          </cell>
        </row>
        <row r="803">
          <cell r="A803" t="str">
            <v>3.2.1.05.006</v>
          </cell>
          <cell r="B803" t="str">
            <v>A</v>
          </cell>
          <cell r="C803">
            <v>3</v>
          </cell>
          <cell r="D803">
            <v>1863</v>
          </cell>
          <cell r="E803" t="str">
            <v>Comunicação (Internet)</v>
          </cell>
          <cell r="F803">
            <v>14214.48</v>
          </cell>
          <cell r="G803">
            <v>4882.57</v>
          </cell>
          <cell r="H803">
            <v>0</v>
          </cell>
          <cell r="I803">
            <v>19097.05</v>
          </cell>
        </row>
        <row r="804">
          <cell r="A804" t="str">
            <v>3.2.1.06</v>
          </cell>
          <cell r="B804" t="str">
            <v>S</v>
          </cell>
          <cell r="C804">
            <v>3</v>
          </cell>
          <cell r="D804">
            <v>1240</v>
          </cell>
          <cell r="E804" t="str">
            <v>Custos Ponta de Espera e Cujupe</v>
          </cell>
          <cell r="F804">
            <v>203806.03</v>
          </cell>
          <cell r="G804">
            <v>63439.61</v>
          </cell>
          <cell r="H804">
            <v>0</v>
          </cell>
          <cell r="I804">
            <v>267245.64</v>
          </cell>
        </row>
        <row r="805">
          <cell r="A805" t="str">
            <v>3.2.1.06.001</v>
          </cell>
          <cell r="B805" t="str">
            <v>A</v>
          </cell>
          <cell r="C805">
            <v>3</v>
          </cell>
          <cell r="D805">
            <v>1241</v>
          </cell>
          <cell r="E805" t="str">
            <v>Energia Elétrica</v>
          </cell>
          <cell r="F805">
            <v>73903.8</v>
          </cell>
          <cell r="G805">
            <v>24956.89</v>
          </cell>
          <cell r="H805">
            <v>0</v>
          </cell>
          <cell r="I805">
            <v>98860.69</v>
          </cell>
        </row>
        <row r="806">
          <cell r="A806" t="str">
            <v>3.2.1.06.002</v>
          </cell>
          <cell r="B806" t="str">
            <v>A</v>
          </cell>
          <cell r="C806">
            <v>3</v>
          </cell>
          <cell r="D806">
            <v>1242</v>
          </cell>
          <cell r="E806" t="str">
            <v>Água e Esgoto</v>
          </cell>
          <cell r="F806">
            <v>38052.870000000003</v>
          </cell>
          <cell r="G806">
            <v>9283.64</v>
          </cell>
          <cell r="H806">
            <v>0</v>
          </cell>
          <cell r="I806">
            <v>47336.51</v>
          </cell>
        </row>
        <row r="807">
          <cell r="A807" t="str">
            <v>3.2.1.06.009</v>
          </cell>
          <cell r="B807" t="str">
            <v>A</v>
          </cell>
          <cell r="C807">
            <v>3</v>
          </cell>
          <cell r="D807">
            <v>1263</v>
          </cell>
          <cell r="E807" t="str">
            <v>Refeição</v>
          </cell>
          <cell r="F807">
            <v>91849.36</v>
          </cell>
          <cell r="G807">
            <v>29199.08</v>
          </cell>
          <cell r="H807">
            <v>0</v>
          </cell>
          <cell r="I807">
            <v>121048.44</v>
          </cell>
        </row>
        <row r="808">
          <cell r="A808" t="str">
            <v>3.2.2</v>
          </cell>
          <cell r="B808" t="str">
            <v>S</v>
          </cell>
          <cell r="C808">
            <v>3</v>
          </cell>
          <cell r="D808">
            <v>883</v>
          </cell>
          <cell r="E808" t="str">
            <v>Despesas Administrativas</v>
          </cell>
          <cell r="F808">
            <v>16915228.329999998</v>
          </cell>
          <cell r="G808">
            <v>6650006.3099999996</v>
          </cell>
          <cell r="H808">
            <v>86368.48</v>
          </cell>
          <cell r="I808">
            <v>23478866.16</v>
          </cell>
        </row>
        <row r="809">
          <cell r="A809" t="str">
            <v>3.2.2.01</v>
          </cell>
          <cell r="B809" t="str">
            <v>S</v>
          </cell>
          <cell r="C809">
            <v>3</v>
          </cell>
          <cell r="D809">
            <v>884</v>
          </cell>
          <cell r="E809" t="str">
            <v>Despesas com Pessoal</v>
          </cell>
          <cell r="F809">
            <v>9572010.0800000001</v>
          </cell>
          <cell r="G809">
            <v>3299209.3</v>
          </cell>
          <cell r="H809">
            <v>86359.9</v>
          </cell>
          <cell r="I809">
            <v>12784859.48</v>
          </cell>
        </row>
        <row r="810">
          <cell r="A810" t="str">
            <v>3.2.2.01.001</v>
          </cell>
          <cell r="B810" t="str">
            <v>S</v>
          </cell>
          <cell r="C810">
            <v>3</v>
          </cell>
          <cell r="D810">
            <v>885</v>
          </cell>
          <cell r="E810" t="str">
            <v>Remunerações e Vantagens</v>
          </cell>
          <cell r="F810">
            <v>4856031.83</v>
          </cell>
          <cell r="G810">
            <v>1676307.29</v>
          </cell>
          <cell r="H810">
            <v>16953.38</v>
          </cell>
          <cell r="I810">
            <v>6515385.7400000002</v>
          </cell>
        </row>
        <row r="811">
          <cell r="A811" t="str">
            <v>3.2.2.01.001.0001</v>
          </cell>
          <cell r="B811" t="str">
            <v>A</v>
          </cell>
          <cell r="C811">
            <v>3</v>
          </cell>
          <cell r="D811">
            <v>886</v>
          </cell>
          <cell r="E811" t="str">
            <v>Salários</v>
          </cell>
          <cell r="F811">
            <v>2463118.3199999998</v>
          </cell>
          <cell r="G811">
            <v>863699.44</v>
          </cell>
          <cell r="H811">
            <v>0</v>
          </cell>
          <cell r="I811">
            <v>3326817.76</v>
          </cell>
        </row>
        <row r="812">
          <cell r="A812" t="str">
            <v>3.2.2.01.001.0002</v>
          </cell>
          <cell r="B812" t="str">
            <v>A</v>
          </cell>
          <cell r="C812">
            <v>3</v>
          </cell>
          <cell r="D812">
            <v>887</v>
          </cell>
          <cell r="E812" t="str">
            <v>Férias</v>
          </cell>
          <cell r="F812">
            <v>593023.06999999995</v>
          </cell>
          <cell r="G812">
            <v>185098.23</v>
          </cell>
          <cell r="H812">
            <v>0</v>
          </cell>
          <cell r="I812">
            <v>778121.3</v>
          </cell>
        </row>
        <row r="813">
          <cell r="A813" t="str">
            <v>3.2.2.01.001.0003</v>
          </cell>
          <cell r="B813" t="str">
            <v>A</v>
          </cell>
          <cell r="C813">
            <v>3</v>
          </cell>
          <cell r="D813">
            <v>888</v>
          </cell>
          <cell r="E813" t="str">
            <v>13º Salários</v>
          </cell>
          <cell r="F813">
            <v>382704.81</v>
          </cell>
          <cell r="G813">
            <v>127287.7</v>
          </cell>
          <cell r="H813">
            <v>0</v>
          </cell>
          <cell r="I813">
            <v>509992.51</v>
          </cell>
        </row>
        <row r="814">
          <cell r="A814" t="str">
            <v>3.2.2.01.001.0004</v>
          </cell>
          <cell r="B814" t="str">
            <v>A</v>
          </cell>
          <cell r="C814">
            <v>3</v>
          </cell>
          <cell r="D814">
            <v>889</v>
          </cell>
          <cell r="E814" t="str">
            <v>Diárias - Negócios</v>
          </cell>
          <cell r="F814">
            <v>47697.79</v>
          </cell>
          <cell r="G814">
            <v>0</v>
          </cell>
          <cell r="H814">
            <v>0</v>
          </cell>
          <cell r="I814">
            <v>47697.79</v>
          </cell>
        </row>
        <row r="815">
          <cell r="A815" t="str">
            <v>3.2.2.01.001.0005</v>
          </cell>
          <cell r="B815" t="str">
            <v>A</v>
          </cell>
          <cell r="C815">
            <v>3</v>
          </cell>
          <cell r="D815">
            <v>890</v>
          </cell>
          <cell r="E815" t="str">
            <v>Adicional tempo de servico</v>
          </cell>
          <cell r="F815">
            <v>53566.37</v>
          </cell>
          <cell r="G815">
            <v>19056.2</v>
          </cell>
          <cell r="H815">
            <v>0</v>
          </cell>
          <cell r="I815">
            <v>72622.570000000007</v>
          </cell>
        </row>
        <row r="816">
          <cell r="A816" t="str">
            <v>3.2.2.01.001.0007</v>
          </cell>
          <cell r="B816" t="str">
            <v>A</v>
          </cell>
          <cell r="C816">
            <v>3</v>
          </cell>
          <cell r="D816">
            <v>892</v>
          </cell>
          <cell r="E816" t="str">
            <v>Adicional risco</v>
          </cell>
          <cell r="F816">
            <v>986578.07</v>
          </cell>
          <cell r="G816">
            <v>340029.12</v>
          </cell>
          <cell r="H816">
            <v>0</v>
          </cell>
          <cell r="I816">
            <v>1326607.19</v>
          </cell>
        </row>
        <row r="817">
          <cell r="A817" t="str">
            <v>3.2.2.01.001.0008</v>
          </cell>
          <cell r="B817" t="str">
            <v>A</v>
          </cell>
          <cell r="C817">
            <v>3</v>
          </cell>
          <cell r="D817">
            <v>893</v>
          </cell>
          <cell r="E817" t="str">
            <v>Grat. servicos extraordinarios</v>
          </cell>
          <cell r="F817">
            <v>256115.89</v>
          </cell>
          <cell r="G817">
            <v>88724.81</v>
          </cell>
          <cell r="H817">
            <v>0</v>
          </cell>
          <cell r="I817">
            <v>344840.7</v>
          </cell>
        </row>
        <row r="818">
          <cell r="A818" t="str">
            <v>3.2.2.01.001.0009</v>
          </cell>
          <cell r="B818" t="str">
            <v>A</v>
          </cell>
          <cell r="C818">
            <v>3</v>
          </cell>
          <cell r="D818">
            <v>894</v>
          </cell>
          <cell r="E818" t="str">
            <v>Funcao Grat. incorporada</v>
          </cell>
          <cell r="F818">
            <v>38195.339999999997</v>
          </cell>
          <cell r="G818">
            <v>14374.84</v>
          </cell>
          <cell r="H818">
            <v>0</v>
          </cell>
          <cell r="I818">
            <v>52570.18</v>
          </cell>
        </row>
        <row r="819">
          <cell r="A819" t="str">
            <v>3.2.2.01.001.0010</v>
          </cell>
          <cell r="B819" t="str">
            <v>A</v>
          </cell>
          <cell r="C819">
            <v>3</v>
          </cell>
          <cell r="D819">
            <v>895</v>
          </cell>
          <cell r="E819" t="str">
            <v>abono pecuniario</v>
          </cell>
          <cell r="F819">
            <v>172305.16</v>
          </cell>
          <cell r="G819">
            <v>15568.72</v>
          </cell>
          <cell r="H819">
            <v>0</v>
          </cell>
          <cell r="I819">
            <v>187873.88</v>
          </cell>
        </row>
        <row r="820">
          <cell r="A820" t="str">
            <v>3.2.2.01.001.0011</v>
          </cell>
          <cell r="B820" t="str">
            <v>A</v>
          </cell>
          <cell r="C820">
            <v>3</v>
          </cell>
          <cell r="D820">
            <v>896</v>
          </cell>
          <cell r="E820" t="str">
            <v>Adicional Noturno</v>
          </cell>
          <cell r="F820">
            <v>25119.29</v>
          </cell>
          <cell r="G820">
            <v>8891.2199999999993</v>
          </cell>
          <cell r="H820">
            <v>0</v>
          </cell>
          <cell r="I820">
            <v>34010.51</v>
          </cell>
        </row>
        <row r="821">
          <cell r="A821" t="str">
            <v>3.2.2.01.001.0012</v>
          </cell>
          <cell r="B821" t="str">
            <v>A</v>
          </cell>
          <cell r="C821">
            <v>3</v>
          </cell>
          <cell r="D821">
            <v>897</v>
          </cell>
          <cell r="E821" t="str">
            <v>Hora Extra</v>
          </cell>
          <cell r="F821">
            <v>4776.13</v>
          </cell>
          <cell r="G821">
            <v>1867.01</v>
          </cell>
          <cell r="H821">
            <v>0</v>
          </cell>
          <cell r="I821">
            <v>6643.14</v>
          </cell>
        </row>
        <row r="822">
          <cell r="A822" t="str">
            <v>3.2.2.01.001.0015</v>
          </cell>
          <cell r="B822" t="str">
            <v>A</v>
          </cell>
          <cell r="C822">
            <v>3</v>
          </cell>
          <cell r="D822">
            <v>1286</v>
          </cell>
          <cell r="E822" t="str">
            <v>Auxílio Dependente Especial</v>
          </cell>
          <cell r="F822">
            <v>18000</v>
          </cell>
          <cell r="G822">
            <v>6000</v>
          </cell>
          <cell r="H822">
            <v>0</v>
          </cell>
          <cell r="I822">
            <v>24000</v>
          </cell>
        </row>
        <row r="823">
          <cell r="A823" t="str">
            <v>3.2.2.01.001.0016</v>
          </cell>
          <cell r="B823" t="str">
            <v>A</v>
          </cell>
          <cell r="C823">
            <v>3</v>
          </cell>
          <cell r="D823">
            <v>1720</v>
          </cell>
          <cell r="E823" t="str">
            <v>Auxílio Creche/Escola</v>
          </cell>
          <cell r="F823">
            <v>19660</v>
          </cell>
          <cell r="G823">
            <v>5710</v>
          </cell>
          <cell r="H823">
            <v>0</v>
          </cell>
          <cell r="I823">
            <v>25370</v>
          </cell>
        </row>
        <row r="824">
          <cell r="A824" t="str">
            <v>3.2.2.01.001.0017</v>
          </cell>
          <cell r="B824" t="str">
            <v>A</v>
          </cell>
          <cell r="C824">
            <v>3</v>
          </cell>
          <cell r="D824">
            <v>2335</v>
          </cell>
          <cell r="E824" t="str">
            <v>Reversão Provisão Férias</v>
          </cell>
          <cell r="F824">
            <v>172305.16</v>
          </cell>
          <cell r="G824">
            <v>0</v>
          </cell>
          <cell r="H824">
            <v>15568.72</v>
          </cell>
          <cell r="I824">
            <v>-187873.88</v>
          </cell>
        </row>
        <row r="825">
          <cell r="A825" t="str">
            <v>3.2.2.01.001.0019</v>
          </cell>
          <cell r="B825" t="str">
            <v>A</v>
          </cell>
          <cell r="C825">
            <v>3</v>
          </cell>
          <cell r="D825">
            <v>2691</v>
          </cell>
          <cell r="E825" t="str">
            <v>Faltas/Atrasos/Saídas Antecipada</v>
          </cell>
          <cell r="F825">
            <v>4549.84</v>
          </cell>
          <cell r="G825">
            <v>0</v>
          </cell>
          <cell r="H825">
            <v>21.34</v>
          </cell>
          <cell r="I825">
            <v>-4571.18</v>
          </cell>
        </row>
        <row r="826">
          <cell r="A826" t="str">
            <v>3.2.2.01.001.0020</v>
          </cell>
          <cell r="B826" t="str">
            <v>A</v>
          </cell>
          <cell r="C826">
            <v>3</v>
          </cell>
          <cell r="D826">
            <v>2694</v>
          </cell>
          <cell r="E826" t="str">
            <v>Excedente Banco de Horas Negativ</v>
          </cell>
          <cell r="F826">
            <v>366.18</v>
          </cell>
          <cell r="G826">
            <v>0</v>
          </cell>
          <cell r="H826">
            <v>0</v>
          </cell>
          <cell r="I826">
            <v>-366.18</v>
          </cell>
        </row>
        <row r="827">
          <cell r="A827" t="str">
            <v>3.2.2.01.001.0021</v>
          </cell>
          <cell r="B827" t="str">
            <v>A</v>
          </cell>
          <cell r="C827">
            <v>3</v>
          </cell>
          <cell r="D827">
            <v>3872</v>
          </cell>
          <cell r="E827" t="str">
            <v>Devoluções de Diárias (ADM)</v>
          </cell>
          <cell r="F827">
            <v>27607.23</v>
          </cell>
          <cell r="G827">
            <v>0</v>
          </cell>
          <cell r="H827">
            <v>1363.32</v>
          </cell>
          <cell r="I827">
            <v>-28970.55</v>
          </cell>
        </row>
        <row r="828">
          <cell r="A828" t="str">
            <v>3.2.2.01.002</v>
          </cell>
          <cell r="B828" t="str">
            <v>S</v>
          </cell>
          <cell r="C828">
            <v>3</v>
          </cell>
          <cell r="D828">
            <v>898</v>
          </cell>
          <cell r="E828" t="str">
            <v>Remunerações e Vantagens da Dire</v>
          </cell>
          <cell r="F828">
            <v>476125.48</v>
          </cell>
          <cell r="G828">
            <v>156347.67000000001</v>
          </cell>
          <cell r="H828">
            <v>9039</v>
          </cell>
          <cell r="I828">
            <v>623434.15</v>
          </cell>
        </row>
        <row r="829">
          <cell r="A829" t="str">
            <v>3.2.2.01.002.0001</v>
          </cell>
          <cell r="B829" t="str">
            <v>A</v>
          </cell>
          <cell r="C829">
            <v>3</v>
          </cell>
          <cell r="D829">
            <v>899</v>
          </cell>
          <cell r="E829" t="str">
            <v>Salários - Diretoria</v>
          </cell>
          <cell r="F829">
            <v>328214.77</v>
          </cell>
          <cell r="G829">
            <v>111676.91</v>
          </cell>
          <cell r="H829">
            <v>0</v>
          </cell>
          <cell r="I829">
            <v>439891.68</v>
          </cell>
        </row>
        <row r="830">
          <cell r="A830" t="str">
            <v>3.2.2.01.002.0003</v>
          </cell>
          <cell r="B830" t="str">
            <v>A</v>
          </cell>
          <cell r="C830">
            <v>3</v>
          </cell>
          <cell r="D830">
            <v>901</v>
          </cell>
          <cell r="E830" t="str">
            <v>Adicional de Risco - Diretoria</v>
          </cell>
          <cell r="F830">
            <v>131285.9</v>
          </cell>
          <cell r="G830">
            <v>44670.76</v>
          </cell>
          <cell r="H830">
            <v>0</v>
          </cell>
          <cell r="I830">
            <v>175956.66</v>
          </cell>
        </row>
        <row r="831">
          <cell r="A831" t="str">
            <v>3.2.2.01.002.0005</v>
          </cell>
          <cell r="B831" t="str">
            <v>A</v>
          </cell>
          <cell r="C831">
            <v>3</v>
          </cell>
          <cell r="D831">
            <v>1383</v>
          </cell>
          <cell r="E831" t="str">
            <v>Diárias Diretoria - Negócios</v>
          </cell>
          <cell r="F831">
            <v>22946.33</v>
          </cell>
          <cell r="G831">
            <v>0</v>
          </cell>
          <cell r="H831">
            <v>0</v>
          </cell>
          <cell r="I831">
            <v>22946.33</v>
          </cell>
        </row>
        <row r="832">
          <cell r="A832" t="str">
            <v>3.2.2.01.002.0008</v>
          </cell>
          <cell r="B832" t="str">
            <v>A</v>
          </cell>
          <cell r="C832">
            <v>3</v>
          </cell>
          <cell r="D832">
            <v>2274</v>
          </cell>
          <cell r="E832" t="str">
            <v>Devoluções de Diárias Diretoria</v>
          </cell>
          <cell r="F832">
            <v>6321.52</v>
          </cell>
          <cell r="G832">
            <v>0</v>
          </cell>
          <cell r="H832">
            <v>9039</v>
          </cell>
          <cell r="I832">
            <v>-15360.52</v>
          </cell>
        </row>
        <row r="833">
          <cell r="A833" t="str">
            <v>3.2.2.01.003</v>
          </cell>
          <cell r="B833" t="str">
            <v>S</v>
          </cell>
          <cell r="C833">
            <v>3</v>
          </cell>
          <cell r="D833">
            <v>903</v>
          </cell>
          <cell r="E833" t="str">
            <v>Encargos</v>
          </cell>
          <cell r="F833">
            <v>1730643.71</v>
          </cell>
          <cell r="G833">
            <v>614201.02</v>
          </cell>
          <cell r="H833">
            <v>5324.49</v>
          </cell>
          <cell r="I833">
            <v>2339520.2400000002</v>
          </cell>
        </row>
        <row r="834">
          <cell r="A834" t="str">
            <v>3.2.2.01.003.0001</v>
          </cell>
          <cell r="B834" t="str">
            <v>A</v>
          </cell>
          <cell r="C834">
            <v>3</v>
          </cell>
          <cell r="D834">
            <v>904</v>
          </cell>
          <cell r="E834" t="str">
            <v>INSS</v>
          </cell>
          <cell r="F834">
            <v>1356881.74</v>
          </cell>
          <cell r="G834">
            <v>462145.97</v>
          </cell>
          <cell r="H834">
            <v>0</v>
          </cell>
          <cell r="I834">
            <v>1819027.71</v>
          </cell>
        </row>
        <row r="835">
          <cell r="A835" t="str">
            <v>3.2.2.01.003.0002</v>
          </cell>
          <cell r="B835" t="str">
            <v>A</v>
          </cell>
          <cell r="C835">
            <v>3</v>
          </cell>
          <cell r="D835">
            <v>905</v>
          </cell>
          <cell r="E835" t="str">
            <v>FGTS</v>
          </cell>
          <cell r="F835">
            <v>410066.96</v>
          </cell>
          <cell r="G835">
            <v>140993.21</v>
          </cell>
          <cell r="H835">
            <v>0</v>
          </cell>
          <cell r="I835">
            <v>551060.17000000004</v>
          </cell>
        </row>
        <row r="836">
          <cell r="A836" t="str">
            <v>3.2.2.01.003.0003</v>
          </cell>
          <cell r="B836" t="str">
            <v>A</v>
          </cell>
          <cell r="C836">
            <v>3</v>
          </cell>
          <cell r="D836">
            <v>906</v>
          </cell>
          <cell r="E836" t="str">
            <v>Portus Previdência Privada</v>
          </cell>
          <cell r="F836">
            <v>18576.21</v>
          </cell>
          <cell r="G836">
            <v>6731.86</v>
          </cell>
          <cell r="H836">
            <v>0</v>
          </cell>
          <cell r="I836">
            <v>25308.07</v>
          </cell>
        </row>
        <row r="837">
          <cell r="A837" t="str">
            <v>3.2.2.01.003.0005</v>
          </cell>
          <cell r="B837" t="str">
            <v>A</v>
          </cell>
          <cell r="C837">
            <v>3</v>
          </cell>
          <cell r="D837">
            <v>2255</v>
          </cell>
          <cell r="E837" t="str">
            <v>Encarg s/ Cessão Onerosa de Func</v>
          </cell>
          <cell r="F837">
            <v>11293.14</v>
          </cell>
          <cell r="G837">
            <v>4329.9799999999996</v>
          </cell>
          <cell r="H837">
            <v>0</v>
          </cell>
          <cell r="I837">
            <v>15623.12</v>
          </cell>
        </row>
        <row r="838">
          <cell r="A838" t="str">
            <v>3.2.2.01.003.0007</v>
          </cell>
          <cell r="B838" t="str">
            <v>A</v>
          </cell>
          <cell r="C838">
            <v>3</v>
          </cell>
          <cell r="D838">
            <v>2700</v>
          </cell>
          <cell r="E838" t="str">
            <v>Reversão INSS s/ Provisão de Fér</v>
          </cell>
          <cell r="F838">
            <v>49611.839999999997</v>
          </cell>
          <cell r="G838">
            <v>0</v>
          </cell>
          <cell r="H838">
            <v>4079</v>
          </cell>
          <cell r="I838">
            <v>-53690.84</v>
          </cell>
        </row>
        <row r="839">
          <cell r="A839" t="str">
            <v>3.2.2.01.003.0008</v>
          </cell>
          <cell r="B839" t="str">
            <v>A</v>
          </cell>
          <cell r="C839">
            <v>3</v>
          </cell>
          <cell r="D839">
            <v>2701</v>
          </cell>
          <cell r="E839" t="str">
            <v>Reversão FGTS s/ Provisão de Fér</v>
          </cell>
          <cell r="F839">
            <v>15087.77</v>
          </cell>
          <cell r="G839">
            <v>0</v>
          </cell>
          <cell r="H839">
            <v>1245.49</v>
          </cell>
          <cell r="I839">
            <v>-16333.26</v>
          </cell>
        </row>
        <row r="840">
          <cell r="A840" t="str">
            <v>3.2.2.01.003.0009</v>
          </cell>
          <cell r="B840" t="str">
            <v>A</v>
          </cell>
          <cell r="C840">
            <v>3</v>
          </cell>
          <cell r="D840">
            <v>2702</v>
          </cell>
          <cell r="E840" t="str">
            <v>Reversão Portus s/ Provisão de F</v>
          </cell>
          <cell r="F840">
            <v>976.55</v>
          </cell>
          <cell r="G840">
            <v>0</v>
          </cell>
          <cell r="H840">
            <v>0</v>
          </cell>
          <cell r="I840">
            <v>-976.55</v>
          </cell>
        </row>
        <row r="841">
          <cell r="A841" t="str">
            <v>3.2.2.01.003.0010</v>
          </cell>
          <cell r="B841" t="str">
            <v>A</v>
          </cell>
          <cell r="C841">
            <v>3</v>
          </cell>
          <cell r="D841">
            <v>2720</v>
          </cell>
          <cell r="E841" t="str">
            <v>Reversão INSS s/ Provisões de 13</v>
          </cell>
          <cell r="F841">
            <v>420.98</v>
          </cell>
          <cell r="G841">
            <v>0</v>
          </cell>
          <cell r="H841">
            <v>0</v>
          </cell>
          <cell r="I841">
            <v>-420.98</v>
          </cell>
        </row>
        <row r="842">
          <cell r="A842" t="str">
            <v>3.2.2.01.003.0011</v>
          </cell>
          <cell r="B842" t="str">
            <v>A</v>
          </cell>
          <cell r="C842">
            <v>3</v>
          </cell>
          <cell r="D842">
            <v>2721</v>
          </cell>
          <cell r="E842" t="str">
            <v>Reversão FGTS s/ Provisões de 13</v>
          </cell>
          <cell r="F842">
            <v>77.2</v>
          </cell>
          <cell r="G842">
            <v>0</v>
          </cell>
          <cell r="H842">
            <v>0</v>
          </cell>
          <cell r="I842">
            <v>-77.2</v>
          </cell>
        </row>
        <row r="843">
          <cell r="A843" t="str">
            <v>3.2.2.01.004</v>
          </cell>
          <cell r="B843" t="str">
            <v>S</v>
          </cell>
          <cell r="C843">
            <v>3</v>
          </cell>
          <cell r="D843">
            <v>908</v>
          </cell>
          <cell r="E843" t="str">
            <v>Verbas Rescisórias</v>
          </cell>
          <cell r="F843">
            <v>12450.73</v>
          </cell>
          <cell r="G843">
            <v>0</v>
          </cell>
          <cell r="H843">
            <v>0</v>
          </cell>
          <cell r="I843">
            <v>12450.73</v>
          </cell>
        </row>
        <row r="844">
          <cell r="A844" t="str">
            <v>3.2.2.01.004.0001</v>
          </cell>
          <cell r="B844" t="str">
            <v>A</v>
          </cell>
          <cell r="C844">
            <v>3</v>
          </cell>
          <cell r="D844">
            <v>909</v>
          </cell>
          <cell r="E844" t="str">
            <v>Salários</v>
          </cell>
          <cell r="F844">
            <v>12450.73</v>
          </cell>
          <cell r="G844">
            <v>0</v>
          </cell>
          <cell r="H844">
            <v>0</v>
          </cell>
          <cell r="I844">
            <v>12450.73</v>
          </cell>
        </row>
        <row r="845">
          <cell r="A845" t="str">
            <v>3.2.2.01.005</v>
          </cell>
          <cell r="B845" t="str">
            <v>S</v>
          </cell>
          <cell r="C845">
            <v>3</v>
          </cell>
          <cell r="D845">
            <v>913</v>
          </cell>
          <cell r="E845" t="str">
            <v>Outros Beneficios</v>
          </cell>
          <cell r="F845">
            <v>1413198.73</v>
          </cell>
          <cell r="G845">
            <v>446351.53</v>
          </cell>
          <cell r="H845">
            <v>0</v>
          </cell>
          <cell r="I845">
            <v>1859550.26</v>
          </cell>
        </row>
        <row r="846">
          <cell r="A846" t="str">
            <v>3.2.2.01.005.0001</v>
          </cell>
          <cell r="B846" t="str">
            <v>A</v>
          </cell>
          <cell r="C846">
            <v>3</v>
          </cell>
          <cell r="D846">
            <v>914</v>
          </cell>
          <cell r="E846" t="str">
            <v>Vale Transporte</v>
          </cell>
          <cell r="F846">
            <v>860.2</v>
          </cell>
          <cell r="G846">
            <v>0</v>
          </cell>
          <cell r="H846">
            <v>0</v>
          </cell>
          <cell r="I846">
            <v>860.2</v>
          </cell>
        </row>
        <row r="847">
          <cell r="A847" t="str">
            <v>3.2.2.01.005.0002</v>
          </cell>
          <cell r="B847" t="str">
            <v>A</v>
          </cell>
          <cell r="C847">
            <v>3</v>
          </cell>
          <cell r="D847">
            <v>915</v>
          </cell>
          <cell r="E847" t="str">
            <v>Vale Refeição</v>
          </cell>
          <cell r="F847">
            <v>574083.49</v>
          </cell>
          <cell r="G847">
            <v>192885.25</v>
          </cell>
          <cell r="H847">
            <v>0</v>
          </cell>
          <cell r="I847">
            <v>766968.74</v>
          </cell>
        </row>
        <row r="848">
          <cell r="A848" t="str">
            <v>3.2.2.01.005.0003</v>
          </cell>
          <cell r="B848" t="str">
            <v>A</v>
          </cell>
          <cell r="C848">
            <v>3</v>
          </cell>
          <cell r="D848">
            <v>916</v>
          </cell>
          <cell r="E848" t="str">
            <v>Plano de Saúde</v>
          </cell>
          <cell r="F848">
            <v>509278.91</v>
          </cell>
          <cell r="G848">
            <v>167926.2</v>
          </cell>
          <cell r="H848">
            <v>0</v>
          </cell>
          <cell r="I848">
            <v>677205.11</v>
          </cell>
        </row>
        <row r="849">
          <cell r="A849" t="str">
            <v>3.2.2.01.005.0004</v>
          </cell>
          <cell r="B849" t="str">
            <v>A</v>
          </cell>
          <cell r="C849">
            <v>3</v>
          </cell>
          <cell r="D849">
            <v>917</v>
          </cell>
          <cell r="E849" t="str">
            <v>Medicamentos</v>
          </cell>
          <cell r="F849">
            <v>116140.34</v>
          </cell>
          <cell r="G849">
            <v>45239.69</v>
          </cell>
          <cell r="H849">
            <v>0</v>
          </cell>
          <cell r="I849">
            <v>161380.03</v>
          </cell>
        </row>
        <row r="850">
          <cell r="A850" t="str">
            <v>3.2.2.01.005.0005</v>
          </cell>
          <cell r="B850" t="str">
            <v>A</v>
          </cell>
          <cell r="C850">
            <v>3</v>
          </cell>
          <cell r="D850">
            <v>918</v>
          </cell>
          <cell r="E850" t="str">
            <v>Serv. Odontológicos - P F</v>
          </cell>
          <cell r="F850">
            <v>49179.38</v>
          </cell>
          <cell r="G850">
            <v>10771.61</v>
          </cell>
          <cell r="H850">
            <v>0</v>
          </cell>
          <cell r="I850">
            <v>59950.99</v>
          </cell>
        </row>
        <row r="851">
          <cell r="A851" t="str">
            <v>3.2.2.01.005.0006</v>
          </cell>
          <cell r="B851" t="str">
            <v>A</v>
          </cell>
          <cell r="C851">
            <v>3</v>
          </cell>
          <cell r="D851">
            <v>919</v>
          </cell>
          <cell r="E851" t="str">
            <v>Produtos Óticos</v>
          </cell>
          <cell r="F851">
            <v>24287.68</v>
          </cell>
          <cell r="G851">
            <v>3558.4</v>
          </cell>
          <cell r="H851">
            <v>0</v>
          </cell>
          <cell r="I851">
            <v>27846.080000000002</v>
          </cell>
        </row>
        <row r="852">
          <cell r="A852" t="str">
            <v>3.2.2.01.005.0007</v>
          </cell>
          <cell r="B852" t="str">
            <v>A</v>
          </cell>
          <cell r="C852">
            <v>3</v>
          </cell>
          <cell r="D852">
            <v>920</v>
          </cell>
          <cell r="E852" t="str">
            <v>Seguro de Vida</v>
          </cell>
          <cell r="F852">
            <v>30446.33</v>
          </cell>
          <cell r="G852">
            <v>7594.95</v>
          </cell>
          <cell r="H852">
            <v>0</v>
          </cell>
          <cell r="I852">
            <v>38041.279999999999</v>
          </cell>
        </row>
        <row r="853">
          <cell r="A853" t="str">
            <v>3.2.2.01.005.0008</v>
          </cell>
          <cell r="B853" t="str">
            <v>A</v>
          </cell>
          <cell r="C853">
            <v>3</v>
          </cell>
          <cell r="D853">
            <v>921</v>
          </cell>
          <cell r="E853" t="str">
            <v>Graduação e Especializ. de Empre</v>
          </cell>
          <cell r="F853">
            <v>17543.95</v>
          </cell>
          <cell r="G853">
            <v>14716.24</v>
          </cell>
          <cell r="H853">
            <v>0</v>
          </cell>
          <cell r="I853">
            <v>32260.19</v>
          </cell>
        </row>
        <row r="854">
          <cell r="A854" t="str">
            <v>3.2.2.01.005.0009</v>
          </cell>
          <cell r="B854" t="str">
            <v>A</v>
          </cell>
          <cell r="C854">
            <v>3</v>
          </cell>
          <cell r="D854">
            <v>922</v>
          </cell>
          <cell r="E854" t="str">
            <v>Serv. Odontológicos - P J</v>
          </cell>
          <cell r="F854">
            <v>48368.45</v>
          </cell>
          <cell r="G854">
            <v>1308.19</v>
          </cell>
          <cell r="H854">
            <v>0</v>
          </cell>
          <cell r="I854">
            <v>49676.639999999999</v>
          </cell>
        </row>
        <row r="855">
          <cell r="A855" t="str">
            <v>3.2.2.01.005.0011</v>
          </cell>
          <cell r="B855" t="str">
            <v>A</v>
          </cell>
          <cell r="C855">
            <v>3</v>
          </cell>
          <cell r="D855">
            <v>951</v>
          </cell>
          <cell r="E855" t="str">
            <v>Treinamento</v>
          </cell>
          <cell r="F855">
            <v>43010</v>
          </cell>
          <cell r="G855">
            <v>2351</v>
          </cell>
          <cell r="H855">
            <v>0</v>
          </cell>
          <cell r="I855">
            <v>45361</v>
          </cell>
        </row>
        <row r="856">
          <cell r="A856" t="str">
            <v>3.2.2.01.006</v>
          </cell>
          <cell r="B856" t="str">
            <v>S</v>
          </cell>
          <cell r="C856">
            <v>3</v>
          </cell>
          <cell r="D856">
            <v>924</v>
          </cell>
          <cell r="E856" t="str">
            <v>Reembolso de Empregados</v>
          </cell>
          <cell r="F856">
            <v>161456.07999999999</v>
          </cell>
          <cell r="G856">
            <v>0</v>
          </cell>
          <cell r="H856">
            <v>55043.03</v>
          </cell>
          <cell r="I856">
            <v>-216499.11</v>
          </cell>
        </row>
        <row r="857">
          <cell r="A857" t="str">
            <v>3.2.2.01.006.0001</v>
          </cell>
          <cell r="B857" t="str">
            <v>A</v>
          </cell>
          <cell r="C857">
            <v>3</v>
          </cell>
          <cell r="D857">
            <v>925</v>
          </cell>
          <cell r="E857" t="str">
            <v>Vale Transporte</v>
          </cell>
          <cell r="F857">
            <v>252</v>
          </cell>
          <cell r="G857">
            <v>0</v>
          </cell>
          <cell r="H857">
            <v>0</v>
          </cell>
          <cell r="I857">
            <v>-252</v>
          </cell>
        </row>
        <row r="858">
          <cell r="A858" t="str">
            <v>3.2.2.01.006.0002</v>
          </cell>
          <cell r="B858" t="str">
            <v>A</v>
          </cell>
          <cell r="C858">
            <v>3</v>
          </cell>
          <cell r="D858">
            <v>926</v>
          </cell>
          <cell r="E858" t="str">
            <v>Vale Refeição</v>
          </cell>
          <cell r="F858">
            <v>19451.87</v>
          </cell>
          <cell r="G858">
            <v>0</v>
          </cell>
          <cell r="H858">
            <v>6024</v>
          </cell>
          <cell r="I858">
            <v>-25475.87</v>
          </cell>
        </row>
        <row r="859">
          <cell r="A859" t="str">
            <v>3.2.2.01.006.0003</v>
          </cell>
          <cell r="B859" t="str">
            <v>A</v>
          </cell>
          <cell r="C859">
            <v>3</v>
          </cell>
          <cell r="D859">
            <v>927</v>
          </cell>
          <cell r="E859" t="str">
            <v>Plano de Saúde</v>
          </cell>
          <cell r="F859">
            <v>96298.74</v>
          </cell>
          <cell r="G859">
            <v>0</v>
          </cell>
          <cell r="H859">
            <v>32616.38</v>
          </cell>
          <cell r="I859">
            <v>-128915.12</v>
          </cell>
        </row>
        <row r="860">
          <cell r="A860" t="str">
            <v>3.2.2.01.006.0004</v>
          </cell>
          <cell r="B860" t="str">
            <v>A</v>
          </cell>
          <cell r="C860">
            <v>3</v>
          </cell>
          <cell r="D860">
            <v>928</v>
          </cell>
          <cell r="E860" t="str">
            <v>Medicamentos</v>
          </cell>
          <cell r="F860">
            <v>30881.42</v>
          </cell>
          <cell r="G860">
            <v>0</v>
          </cell>
          <cell r="H860">
            <v>11689.79</v>
          </cell>
          <cell r="I860">
            <v>-42571.21</v>
          </cell>
        </row>
        <row r="861">
          <cell r="A861" t="str">
            <v>3.2.2.01.006.0008</v>
          </cell>
          <cell r="B861" t="str">
            <v>A</v>
          </cell>
          <cell r="C861">
            <v>3</v>
          </cell>
          <cell r="D861">
            <v>932</v>
          </cell>
          <cell r="E861" t="str">
            <v>Assistencia medica Odontologica</v>
          </cell>
          <cell r="F861">
            <v>14572.05</v>
          </cell>
          <cell r="G861">
            <v>0</v>
          </cell>
          <cell r="H861">
            <v>4712.8599999999997</v>
          </cell>
          <cell r="I861">
            <v>-19284.91</v>
          </cell>
        </row>
        <row r="862">
          <cell r="A862" t="str">
            <v>3.2.2.01.008</v>
          </cell>
          <cell r="B862" t="str">
            <v>S</v>
          </cell>
          <cell r="C862">
            <v>3</v>
          </cell>
          <cell r="D862">
            <v>936</v>
          </cell>
          <cell r="E862" t="str">
            <v>Orgãos Colegiados</v>
          </cell>
          <cell r="F862">
            <v>288254.34999999998</v>
          </cell>
          <cell r="G862">
            <v>87782.87</v>
          </cell>
          <cell r="H862">
            <v>0</v>
          </cell>
          <cell r="I862">
            <v>376037.22</v>
          </cell>
        </row>
        <row r="863">
          <cell r="A863" t="str">
            <v>3.2.2.01.008.0001</v>
          </cell>
          <cell r="B863" t="str">
            <v>A</v>
          </cell>
          <cell r="C863">
            <v>3</v>
          </cell>
          <cell r="D863">
            <v>937</v>
          </cell>
          <cell r="E863" t="str">
            <v>CONSAD</v>
          </cell>
          <cell r="F863">
            <v>81000</v>
          </cell>
          <cell r="G863">
            <v>27000</v>
          </cell>
          <cell r="H863">
            <v>0</v>
          </cell>
          <cell r="I863">
            <v>108000</v>
          </cell>
        </row>
        <row r="864">
          <cell r="A864" t="str">
            <v>3.2.2.01.008.0002</v>
          </cell>
          <cell r="B864" t="str">
            <v>A</v>
          </cell>
          <cell r="C864">
            <v>3</v>
          </cell>
          <cell r="D864">
            <v>938</v>
          </cell>
          <cell r="E864" t="str">
            <v>CONFI</v>
          </cell>
          <cell r="F864">
            <v>113400</v>
          </cell>
          <cell r="G864">
            <v>16200</v>
          </cell>
          <cell r="H864">
            <v>0</v>
          </cell>
          <cell r="I864">
            <v>129600</v>
          </cell>
        </row>
        <row r="865">
          <cell r="A865" t="str">
            <v>3.2.2.01.008.0003</v>
          </cell>
          <cell r="B865" t="str">
            <v>A</v>
          </cell>
          <cell r="C865">
            <v>3</v>
          </cell>
          <cell r="D865">
            <v>939</v>
          </cell>
          <cell r="E865" t="str">
            <v>CAP</v>
          </cell>
          <cell r="F865">
            <v>4214.3500000000004</v>
          </cell>
          <cell r="G865">
            <v>842.87</v>
          </cell>
          <cell r="H865">
            <v>0</v>
          </cell>
          <cell r="I865">
            <v>5057.22</v>
          </cell>
        </row>
        <row r="866">
          <cell r="A866" t="str">
            <v>3.2.2.01.008.0004</v>
          </cell>
          <cell r="B866" t="str">
            <v>A</v>
          </cell>
          <cell r="C866">
            <v>3</v>
          </cell>
          <cell r="D866">
            <v>3935</v>
          </cell>
          <cell r="E866" t="str">
            <v>Conselho Consultivo Comp. Portuá</v>
          </cell>
          <cell r="F866">
            <v>60480</v>
          </cell>
          <cell r="G866">
            <v>34020</v>
          </cell>
          <cell r="H866">
            <v>0</v>
          </cell>
          <cell r="I866">
            <v>94500</v>
          </cell>
        </row>
        <row r="867">
          <cell r="A867" t="str">
            <v>3.2.2.01.008.0005</v>
          </cell>
          <cell r="B867" t="str">
            <v>A</v>
          </cell>
          <cell r="C867">
            <v>3</v>
          </cell>
          <cell r="D867">
            <v>4020</v>
          </cell>
          <cell r="E867" t="str">
            <v>COMAE - Comitê de Auditoria Esta</v>
          </cell>
          <cell r="F867">
            <v>29160</v>
          </cell>
          <cell r="G867">
            <v>9720</v>
          </cell>
          <cell r="H867">
            <v>0</v>
          </cell>
          <cell r="I867">
            <v>38880</v>
          </cell>
        </row>
        <row r="868">
          <cell r="A868" t="str">
            <v>3.2.2.01.009</v>
          </cell>
          <cell r="B868" t="str">
            <v>S</v>
          </cell>
          <cell r="C868">
            <v>3</v>
          </cell>
          <cell r="D868">
            <v>2391</v>
          </cell>
          <cell r="E868" t="str">
            <v>Participações no Resultado</v>
          </cell>
          <cell r="F868">
            <v>956761.33</v>
          </cell>
          <cell r="G868">
            <v>318218.92</v>
          </cell>
          <cell r="H868">
            <v>0</v>
          </cell>
          <cell r="I868">
            <v>1274980.25</v>
          </cell>
        </row>
        <row r="869">
          <cell r="A869" t="str">
            <v>3.2.2.01.009.0001</v>
          </cell>
          <cell r="B869" t="str">
            <v>A</v>
          </cell>
          <cell r="C869">
            <v>3</v>
          </cell>
          <cell r="D869">
            <v>2392</v>
          </cell>
          <cell r="E869" t="str">
            <v>PPR Administrativo</v>
          </cell>
          <cell r="F869">
            <v>956761.33</v>
          </cell>
          <cell r="G869">
            <v>318218.92</v>
          </cell>
          <cell r="H869">
            <v>0</v>
          </cell>
          <cell r="I869">
            <v>1274980.25</v>
          </cell>
        </row>
        <row r="870">
          <cell r="A870" t="str">
            <v>3.2.2.02</v>
          </cell>
          <cell r="B870" t="str">
            <v>S</v>
          </cell>
          <cell r="C870">
            <v>3</v>
          </cell>
          <cell r="D870">
            <v>940</v>
          </cell>
          <cell r="E870" t="str">
            <v>Despesas Gerais</v>
          </cell>
          <cell r="F870">
            <v>2520716.23</v>
          </cell>
          <cell r="G870">
            <v>893962.15</v>
          </cell>
          <cell r="H870">
            <v>0</v>
          </cell>
          <cell r="I870">
            <v>3414678.38</v>
          </cell>
        </row>
        <row r="871">
          <cell r="A871" t="str">
            <v>3.2.2.02.003</v>
          </cell>
          <cell r="B871" t="str">
            <v>A</v>
          </cell>
          <cell r="C871">
            <v>3</v>
          </cell>
          <cell r="D871">
            <v>943</v>
          </cell>
          <cell r="E871" t="str">
            <v>Remuneração a Estag. e Bolsistas</v>
          </cell>
          <cell r="F871">
            <v>74957.899999999994</v>
          </cell>
          <cell r="G871">
            <v>26050</v>
          </cell>
          <cell r="H871">
            <v>0</v>
          </cell>
          <cell r="I871">
            <v>101007.9</v>
          </cell>
        </row>
        <row r="872">
          <cell r="A872" t="str">
            <v>3.2.2.02.005</v>
          </cell>
          <cell r="B872" t="str">
            <v>A</v>
          </cell>
          <cell r="C872">
            <v>3</v>
          </cell>
          <cell r="D872">
            <v>945</v>
          </cell>
          <cell r="E872" t="str">
            <v>Passagens  aéreas</v>
          </cell>
          <cell r="F872">
            <v>60609.32</v>
          </cell>
          <cell r="G872">
            <v>16593.509999999998</v>
          </cell>
          <cell r="H872">
            <v>0</v>
          </cell>
          <cell r="I872">
            <v>77202.83</v>
          </cell>
        </row>
        <row r="873">
          <cell r="A873" t="str">
            <v>3.2.2.02.007</v>
          </cell>
          <cell r="B873" t="str">
            <v>A</v>
          </cell>
          <cell r="C873">
            <v>3</v>
          </cell>
          <cell r="D873">
            <v>947</v>
          </cell>
          <cell r="E873" t="str">
            <v>Manutenção e Reparos</v>
          </cell>
          <cell r="F873">
            <v>108117.36</v>
          </cell>
          <cell r="G873">
            <v>16989.45</v>
          </cell>
          <cell r="H873">
            <v>0</v>
          </cell>
          <cell r="I873">
            <v>125106.81</v>
          </cell>
        </row>
        <row r="874">
          <cell r="A874" t="str">
            <v>3.2.2.02.009</v>
          </cell>
          <cell r="B874" t="str">
            <v>A</v>
          </cell>
          <cell r="C874">
            <v>3</v>
          </cell>
          <cell r="D874">
            <v>949</v>
          </cell>
          <cell r="E874" t="str">
            <v>Meio Ambiente</v>
          </cell>
          <cell r="F874">
            <v>8062.77</v>
          </cell>
          <cell r="G874">
            <v>0</v>
          </cell>
          <cell r="H874">
            <v>0</v>
          </cell>
          <cell r="I874">
            <v>8062.77</v>
          </cell>
        </row>
        <row r="875">
          <cell r="A875" t="str">
            <v>3.2.2.02.010</v>
          </cell>
          <cell r="B875" t="str">
            <v>A</v>
          </cell>
          <cell r="C875">
            <v>3</v>
          </cell>
          <cell r="D875">
            <v>950</v>
          </cell>
          <cell r="E875" t="str">
            <v>Levantamentos, Estudos e Projeto</v>
          </cell>
          <cell r="F875">
            <v>0</v>
          </cell>
          <cell r="G875">
            <v>42750</v>
          </cell>
          <cell r="H875">
            <v>0</v>
          </cell>
          <cell r="I875">
            <v>42750</v>
          </cell>
        </row>
        <row r="876">
          <cell r="A876" t="str">
            <v>3.2.2.02.013</v>
          </cell>
          <cell r="B876" t="str">
            <v>A</v>
          </cell>
          <cell r="C876">
            <v>3</v>
          </cell>
          <cell r="D876">
            <v>953</v>
          </cell>
          <cell r="E876" t="str">
            <v>Locação de Bens Móveis</v>
          </cell>
          <cell r="F876">
            <v>52121.7</v>
          </cell>
          <cell r="G876">
            <v>51354.43</v>
          </cell>
          <cell r="H876">
            <v>0</v>
          </cell>
          <cell r="I876">
            <v>103476.13</v>
          </cell>
        </row>
        <row r="877">
          <cell r="A877" t="str">
            <v>3.2.2.02.014</v>
          </cell>
          <cell r="B877" t="str">
            <v>A</v>
          </cell>
          <cell r="C877">
            <v>3</v>
          </cell>
          <cell r="D877">
            <v>954</v>
          </cell>
          <cell r="E877" t="str">
            <v>Locação de Veículos</v>
          </cell>
          <cell r="F877">
            <v>114653.58</v>
          </cell>
          <cell r="G877">
            <v>38217.86</v>
          </cell>
          <cell r="H877">
            <v>0</v>
          </cell>
          <cell r="I877">
            <v>152871.44</v>
          </cell>
        </row>
        <row r="878">
          <cell r="A878" t="str">
            <v>3.2.2.02.018</v>
          </cell>
          <cell r="B878" t="str">
            <v>A</v>
          </cell>
          <cell r="C878">
            <v>3</v>
          </cell>
          <cell r="D878">
            <v>958</v>
          </cell>
          <cell r="E878" t="str">
            <v>Consultoria Geral</v>
          </cell>
          <cell r="F878">
            <v>93331.199999999997</v>
          </cell>
          <cell r="G878">
            <v>71505.97</v>
          </cell>
          <cell r="H878">
            <v>0</v>
          </cell>
          <cell r="I878">
            <v>164837.17000000001</v>
          </cell>
        </row>
        <row r="879">
          <cell r="A879" t="str">
            <v>3.2.2.02.019</v>
          </cell>
          <cell r="B879" t="str">
            <v>A</v>
          </cell>
          <cell r="C879">
            <v>3</v>
          </cell>
          <cell r="D879">
            <v>959</v>
          </cell>
          <cell r="E879" t="str">
            <v>Transporte e Locomoção</v>
          </cell>
          <cell r="F879">
            <v>174136.4</v>
          </cell>
          <cell r="G879">
            <v>65520</v>
          </cell>
          <cell r="H879">
            <v>0</v>
          </cell>
          <cell r="I879">
            <v>239656.4</v>
          </cell>
        </row>
        <row r="880">
          <cell r="A880" t="str">
            <v>3.2.2.02.021</v>
          </cell>
          <cell r="B880" t="str">
            <v>A</v>
          </cell>
          <cell r="C880">
            <v>3</v>
          </cell>
          <cell r="D880">
            <v>961</v>
          </cell>
          <cell r="E880" t="str">
            <v>Publicidade e Propaganda</v>
          </cell>
          <cell r="F880">
            <v>111398.01</v>
          </cell>
          <cell r="G880">
            <v>0</v>
          </cell>
          <cell r="H880">
            <v>0</v>
          </cell>
          <cell r="I880">
            <v>111398.01</v>
          </cell>
        </row>
        <row r="881">
          <cell r="A881" t="str">
            <v>3.2.2.02.022</v>
          </cell>
          <cell r="B881" t="str">
            <v>A</v>
          </cell>
          <cell r="C881">
            <v>3</v>
          </cell>
          <cell r="D881">
            <v>962</v>
          </cell>
          <cell r="E881" t="str">
            <v>Suporte e Manutençao de Sistemas</v>
          </cell>
          <cell r="F881">
            <v>119293.77</v>
          </cell>
          <cell r="G881">
            <v>28144.17</v>
          </cell>
          <cell r="H881">
            <v>0</v>
          </cell>
          <cell r="I881">
            <v>147437.94</v>
          </cell>
        </row>
        <row r="882">
          <cell r="A882" t="str">
            <v>3.2.2.02.026</v>
          </cell>
          <cell r="B882" t="str">
            <v>A</v>
          </cell>
          <cell r="C882">
            <v>3</v>
          </cell>
          <cell r="D882">
            <v>966</v>
          </cell>
          <cell r="E882" t="str">
            <v>Manutenção e Reparos de Veículos</v>
          </cell>
          <cell r="F882">
            <v>400</v>
          </cell>
          <cell r="G882">
            <v>440</v>
          </cell>
          <cell r="H882">
            <v>0</v>
          </cell>
          <cell r="I882">
            <v>840</v>
          </cell>
        </row>
        <row r="883">
          <cell r="A883" t="str">
            <v>3.2.2.02.029</v>
          </cell>
          <cell r="B883" t="str">
            <v>A</v>
          </cell>
          <cell r="C883">
            <v>3</v>
          </cell>
          <cell r="D883">
            <v>1224</v>
          </cell>
          <cell r="E883" t="str">
            <v>Segurança e Vigilância</v>
          </cell>
          <cell r="F883">
            <v>1150069.31</v>
          </cell>
          <cell r="G883">
            <v>384845.29</v>
          </cell>
          <cell r="H883">
            <v>0</v>
          </cell>
          <cell r="I883">
            <v>1534914.6</v>
          </cell>
        </row>
        <row r="884">
          <cell r="A884" t="str">
            <v>3.2.2.02.030</v>
          </cell>
          <cell r="B884" t="str">
            <v>A</v>
          </cell>
          <cell r="C884">
            <v>3</v>
          </cell>
          <cell r="D884">
            <v>1225</v>
          </cell>
          <cell r="E884" t="str">
            <v>Serviços Terceirizados - Limpeza</v>
          </cell>
          <cell r="F884">
            <v>15618.38</v>
          </cell>
          <cell r="G884">
            <v>5792.68</v>
          </cell>
          <cell r="H884">
            <v>0</v>
          </cell>
          <cell r="I884">
            <v>21411.06</v>
          </cell>
        </row>
        <row r="885">
          <cell r="A885" t="str">
            <v>3.2.2.02.032</v>
          </cell>
          <cell r="B885" t="str">
            <v>A</v>
          </cell>
          <cell r="C885">
            <v>3</v>
          </cell>
          <cell r="D885">
            <v>1730</v>
          </cell>
          <cell r="E885" t="str">
            <v>Serviços de Medicina do Trabalho</v>
          </cell>
          <cell r="F885">
            <v>7852.45</v>
          </cell>
          <cell r="G885">
            <v>0</v>
          </cell>
          <cell r="H885">
            <v>0</v>
          </cell>
          <cell r="I885">
            <v>7852.45</v>
          </cell>
        </row>
        <row r="886">
          <cell r="A886" t="str">
            <v>3.2.2.02.033</v>
          </cell>
          <cell r="B886" t="str">
            <v>A</v>
          </cell>
          <cell r="C886">
            <v>3</v>
          </cell>
          <cell r="D886">
            <v>1967</v>
          </cell>
          <cell r="E886" t="str">
            <v>Serviços Terceirizados - Adminis</v>
          </cell>
          <cell r="F886">
            <v>397710.39</v>
          </cell>
          <cell r="G886">
            <v>140708.38</v>
          </cell>
          <cell r="H886">
            <v>0</v>
          </cell>
          <cell r="I886">
            <v>538418.77</v>
          </cell>
        </row>
        <row r="887">
          <cell r="A887" t="str">
            <v>3.2.2.02.035</v>
          </cell>
          <cell r="B887" t="str">
            <v>A</v>
          </cell>
          <cell r="C887">
            <v>3</v>
          </cell>
          <cell r="D887">
            <v>2654</v>
          </cell>
          <cell r="E887" t="str">
            <v>Auditoria</v>
          </cell>
          <cell r="F887">
            <v>15500</v>
          </cell>
          <cell r="G887">
            <v>0</v>
          </cell>
          <cell r="H887">
            <v>0</v>
          </cell>
          <cell r="I887">
            <v>15500</v>
          </cell>
        </row>
        <row r="888">
          <cell r="A888" t="str">
            <v>3.2.2.02.036</v>
          </cell>
          <cell r="B888" t="str">
            <v>A</v>
          </cell>
          <cell r="C888">
            <v>3</v>
          </cell>
          <cell r="D888">
            <v>2867</v>
          </cell>
          <cell r="E888" t="str">
            <v>Participação e Organização de Ev</v>
          </cell>
          <cell r="F888">
            <v>16883.689999999999</v>
          </cell>
          <cell r="G888">
            <v>5050.41</v>
          </cell>
          <cell r="H888">
            <v>0</v>
          </cell>
          <cell r="I888">
            <v>21934.1</v>
          </cell>
        </row>
        <row r="889">
          <cell r="A889" t="str">
            <v>3.2.2.03</v>
          </cell>
          <cell r="B889" t="str">
            <v>S</v>
          </cell>
          <cell r="C889">
            <v>3</v>
          </cell>
          <cell r="D889">
            <v>968</v>
          </cell>
          <cell r="E889" t="str">
            <v>Despesas com Materiais</v>
          </cell>
          <cell r="F889">
            <v>115125.09</v>
          </cell>
          <cell r="G889">
            <v>89130.46</v>
          </cell>
          <cell r="H889">
            <v>8.58</v>
          </cell>
          <cell r="I889">
            <v>204246.97</v>
          </cell>
        </row>
        <row r="890">
          <cell r="A890" t="str">
            <v>3.2.2.03.001</v>
          </cell>
          <cell r="B890" t="str">
            <v>A</v>
          </cell>
          <cell r="C890">
            <v>3</v>
          </cell>
          <cell r="D890">
            <v>969</v>
          </cell>
          <cell r="E890" t="str">
            <v>Combustiveis e Lubrificantes</v>
          </cell>
          <cell r="F890">
            <v>28896.29</v>
          </cell>
          <cell r="G890">
            <v>10565.13</v>
          </cell>
          <cell r="H890">
            <v>0</v>
          </cell>
          <cell r="I890">
            <v>39461.42</v>
          </cell>
        </row>
        <row r="891">
          <cell r="A891" t="str">
            <v>3.2.2.03.002</v>
          </cell>
          <cell r="B891" t="str">
            <v>A</v>
          </cell>
          <cell r="C891">
            <v>3</v>
          </cell>
          <cell r="D891">
            <v>970</v>
          </cell>
          <cell r="E891" t="str">
            <v>Material de Consumo</v>
          </cell>
          <cell r="F891">
            <v>17616.98</v>
          </cell>
          <cell r="G891">
            <v>5413.35</v>
          </cell>
          <cell r="H891">
            <v>0</v>
          </cell>
          <cell r="I891">
            <v>23030.33</v>
          </cell>
        </row>
        <row r="892">
          <cell r="A892" t="str">
            <v>3.2.2.03.005</v>
          </cell>
          <cell r="B892" t="str">
            <v>A</v>
          </cell>
          <cell r="C892">
            <v>3</v>
          </cell>
          <cell r="D892">
            <v>973</v>
          </cell>
          <cell r="E892" t="str">
            <v>Fardamento e EPI's</v>
          </cell>
          <cell r="F892">
            <v>18716.07</v>
          </cell>
          <cell r="G892">
            <v>1867.05</v>
          </cell>
          <cell r="H892">
            <v>0</v>
          </cell>
          <cell r="I892">
            <v>20583.12</v>
          </cell>
        </row>
        <row r="893">
          <cell r="A893" t="str">
            <v>3.2.2.03.006</v>
          </cell>
          <cell r="B893" t="str">
            <v>A</v>
          </cell>
          <cell r="C893">
            <v>3</v>
          </cell>
          <cell r="D893">
            <v>974</v>
          </cell>
          <cell r="E893" t="str">
            <v>Materiais Diversos</v>
          </cell>
          <cell r="F893">
            <v>34631</v>
          </cell>
          <cell r="G893">
            <v>70370.679999999993</v>
          </cell>
          <cell r="H893">
            <v>0</v>
          </cell>
          <cell r="I893">
            <v>105001.68</v>
          </cell>
        </row>
        <row r="894">
          <cell r="A894" t="str">
            <v>3.2.2.03.010</v>
          </cell>
          <cell r="B894" t="str">
            <v>A</v>
          </cell>
          <cell r="C894">
            <v>3</v>
          </cell>
          <cell r="D894">
            <v>1973</v>
          </cell>
          <cell r="E894" t="str">
            <v>Material de Expediente</v>
          </cell>
          <cell r="F894">
            <v>15264.75</v>
          </cell>
          <cell r="G894">
            <v>914.25</v>
          </cell>
          <cell r="H894">
            <v>0</v>
          </cell>
          <cell r="I894">
            <v>16179</v>
          </cell>
        </row>
        <row r="895">
          <cell r="A895" t="str">
            <v>3.2.2.03.012</v>
          </cell>
          <cell r="B895" t="str">
            <v>A</v>
          </cell>
          <cell r="C895">
            <v>3</v>
          </cell>
          <cell r="D895">
            <v>2794</v>
          </cell>
          <cell r="E895" t="str">
            <v>Reembolso Cartão-Proximidade</v>
          </cell>
          <cell r="F895">
            <v>0</v>
          </cell>
          <cell r="G895">
            <v>0</v>
          </cell>
          <cell r="H895">
            <v>8.58</v>
          </cell>
          <cell r="I895">
            <v>-8.58</v>
          </cell>
        </row>
        <row r="896">
          <cell r="A896" t="str">
            <v>3.2.2.04</v>
          </cell>
          <cell r="B896" t="str">
            <v>S</v>
          </cell>
          <cell r="C896">
            <v>3</v>
          </cell>
          <cell r="D896">
            <v>1057</v>
          </cell>
          <cell r="E896" t="str">
            <v>Serviços Essenciais</v>
          </cell>
          <cell r="F896">
            <v>181124</v>
          </cell>
          <cell r="G896">
            <v>59995.47</v>
          </cell>
          <cell r="H896">
            <v>0</v>
          </cell>
          <cell r="I896">
            <v>241119.47</v>
          </cell>
        </row>
        <row r="897">
          <cell r="A897" t="str">
            <v>3.2.2.04.001</v>
          </cell>
          <cell r="B897" t="str">
            <v>A</v>
          </cell>
          <cell r="C897">
            <v>3</v>
          </cell>
          <cell r="D897">
            <v>1058</v>
          </cell>
          <cell r="E897" t="str">
            <v>Energia Elétrica</v>
          </cell>
          <cell r="F897">
            <v>68276.19</v>
          </cell>
          <cell r="G897">
            <v>18776.71</v>
          </cell>
          <cell r="H897">
            <v>0</v>
          </cell>
          <cell r="I897">
            <v>87052.9</v>
          </cell>
        </row>
        <row r="898">
          <cell r="A898" t="str">
            <v>3.2.2.04.003</v>
          </cell>
          <cell r="B898" t="str">
            <v>A</v>
          </cell>
          <cell r="C898">
            <v>3</v>
          </cell>
          <cell r="D898">
            <v>1060</v>
          </cell>
          <cell r="E898" t="str">
            <v>Comunicação (Telefone Móvel)</v>
          </cell>
          <cell r="F898">
            <v>36549.14</v>
          </cell>
          <cell r="G898">
            <v>13164.62</v>
          </cell>
          <cell r="H898">
            <v>0</v>
          </cell>
          <cell r="I898">
            <v>49713.760000000002</v>
          </cell>
        </row>
        <row r="899">
          <cell r="A899" t="str">
            <v>3.2.2.04.004</v>
          </cell>
          <cell r="B899" t="str">
            <v>A</v>
          </cell>
          <cell r="C899">
            <v>3</v>
          </cell>
          <cell r="D899">
            <v>1061</v>
          </cell>
          <cell r="E899" t="str">
            <v>Água e Esgoto</v>
          </cell>
          <cell r="F899">
            <v>40290.36</v>
          </cell>
          <cell r="G899">
            <v>15500.89</v>
          </cell>
          <cell r="H899">
            <v>0</v>
          </cell>
          <cell r="I899">
            <v>55791.25</v>
          </cell>
        </row>
        <row r="900">
          <cell r="A900" t="str">
            <v>3.2.2.04.005</v>
          </cell>
          <cell r="B900" t="str">
            <v>A</v>
          </cell>
          <cell r="C900">
            <v>3</v>
          </cell>
          <cell r="D900">
            <v>1862</v>
          </cell>
          <cell r="E900" t="str">
            <v>Comunicação (Telefone Fixo)</v>
          </cell>
          <cell r="F900">
            <v>18275.39</v>
          </cell>
          <cell r="G900">
            <v>6462.12</v>
          </cell>
          <cell r="H900">
            <v>0</v>
          </cell>
          <cell r="I900">
            <v>24737.51</v>
          </cell>
        </row>
        <row r="901">
          <cell r="A901" t="str">
            <v>3.2.2.04.006</v>
          </cell>
          <cell r="B901" t="str">
            <v>A</v>
          </cell>
          <cell r="C901">
            <v>3</v>
          </cell>
          <cell r="D901">
            <v>1864</v>
          </cell>
          <cell r="E901" t="str">
            <v>Comunicação (Internet)</v>
          </cell>
          <cell r="F901">
            <v>17732.919999999998</v>
          </cell>
          <cell r="G901">
            <v>6091.13</v>
          </cell>
          <cell r="H901">
            <v>0</v>
          </cell>
          <cell r="I901">
            <v>23824.05</v>
          </cell>
        </row>
        <row r="902">
          <cell r="A902" t="str">
            <v>3.2.2.05</v>
          </cell>
          <cell r="B902" t="str">
            <v>S</v>
          </cell>
          <cell r="C902">
            <v>3</v>
          </cell>
          <cell r="D902">
            <v>978</v>
          </cell>
          <cell r="E902" t="str">
            <v>Outras Despesas Administrativas</v>
          </cell>
          <cell r="F902">
            <v>786715.03</v>
          </cell>
          <cell r="G902">
            <v>1056862.8500000001</v>
          </cell>
          <cell r="H902">
            <v>0</v>
          </cell>
          <cell r="I902">
            <v>1843577.88</v>
          </cell>
        </row>
        <row r="903">
          <cell r="A903" t="str">
            <v>3.2.2.05.003</v>
          </cell>
          <cell r="B903" t="str">
            <v>A</v>
          </cell>
          <cell r="C903">
            <v>3</v>
          </cell>
          <cell r="D903">
            <v>981</v>
          </cell>
          <cell r="E903" t="str">
            <v>Donativos e Contribuições</v>
          </cell>
          <cell r="F903">
            <v>0</v>
          </cell>
          <cell r="G903">
            <v>484575</v>
          </cell>
          <cell r="H903">
            <v>0</v>
          </cell>
          <cell r="I903">
            <v>484575</v>
          </cell>
        </row>
        <row r="904">
          <cell r="A904" t="str">
            <v>3.2.2.05.006</v>
          </cell>
          <cell r="B904" t="str">
            <v>A</v>
          </cell>
          <cell r="C904">
            <v>3</v>
          </cell>
          <cell r="D904">
            <v>984</v>
          </cell>
          <cell r="E904" t="str">
            <v>Contribuições Institucionais</v>
          </cell>
          <cell r="F904">
            <v>4264.66</v>
          </cell>
          <cell r="G904">
            <v>1433.6</v>
          </cell>
          <cell r="H904">
            <v>0</v>
          </cell>
          <cell r="I904">
            <v>5698.26</v>
          </cell>
        </row>
        <row r="905">
          <cell r="A905" t="str">
            <v>3.2.2.05.007</v>
          </cell>
          <cell r="B905" t="str">
            <v>A</v>
          </cell>
          <cell r="C905">
            <v>3</v>
          </cell>
          <cell r="D905">
            <v>985</v>
          </cell>
          <cell r="E905" t="str">
            <v>Contribuições a Entidades de Cla</v>
          </cell>
          <cell r="F905">
            <v>9600</v>
          </cell>
          <cell r="G905">
            <v>15200</v>
          </cell>
          <cell r="H905">
            <v>0</v>
          </cell>
          <cell r="I905">
            <v>24800</v>
          </cell>
        </row>
        <row r="906">
          <cell r="A906" t="str">
            <v>3.2.2.05.008</v>
          </cell>
          <cell r="B906" t="str">
            <v>A</v>
          </cell>
          <cell r="C906">
            <v>3</v>
          </cell>
          <cell r="D906">
            <v>986</v>
          </cell>
          <cell r="E906" t="str">
            <v>Outros Serviços Especializados</v>
          </cell>
          <cell r="F906">
            <v>197945.79</v>
          </cell>
          <cell r="G906">
            <v>48140.05</v>
          </cell>
          <cell r="H906">
            <v>0</v>
          </cell>
          <cell r="I906">
            <v>246085.84</v>
          </cell>
        </row>
        <row r="907">
          <cell r="A907" t="str">
            <v>3.2.2.05.012</v>
          </cell>
          <cell r="B907" t="str">
            <v>A</v>
          </cell>
          <cell r="C907">
            <v>3</v>
          </cell>
          <cell r="D907">
            <v>990</v>
          </cell>
          <cell r="E907" t="str">
            <v>Despesas c/ Cartório</v>
          </cell>
          <cell r="F907">
            <v>94.5</v>
          </cell>
          <cell r="G907">
            <v>0</v>
          </cell>
          <cell r="H907">
            <v>0</v>
          </cell>
          <cell r="I907">
            <v>94.5</v>
          </cell>
        </row>
        <row r="908">
          <cell r="A908" t="str">
            <v>3.2.2.05.013</v>
          </cell>
          <cell r="B908" t="str">
            <v>A</v>
          </cell>
          <cell r="C908">
            <v>3</v>
          </cell>
          <cell r="D908">
            <v>991</v>
          </cell>
          <cell r="E908" t="str">
            <v>Despesas c/ Fretes e Despachos</v>
          </cell>
          <cell r="F908">
            <v>3231.06</v>
          </cell>
          <cell r="G908">
            <v>3476.64</v>
          </cell>
          <cell r="H908">
            <v>0</v>
          </cell>
          <cell r="I908">
            <v>6707.7</v>
          </cell>
        </row>
        <row r="909">
          <cell r="A909" t="str">
            <v>3.2.2.05.014</v>
          </cell>
          <cell r="B909" t="str">
            <v>A</v>
          </cell>
          <cell r="C909">
            <v>3</v>
          </cell>
          <cell r="D909">
            <v>992</v>
          </cell>
          <cell r="E909" t="str">
            <v>Custas Processuais e Judiciais</v>
          </cell>
          <cell r="F909">
            <v>653.13</v>
          </cell>
          <cell r="G909">
            <v>0</v>
          </cell>
          <cell r="H909">
            <v>0</v>
          </cell>
          <cell r="I909">
            <v>653.13</v>
          </cell>
        </row>
        <row r="910">
          <cell r="A910" t="str">
            <v>3.2.2.05.017</v>
          </cell>
          <cell r="B910" t="str">
            <v>A</v>
          </cell>
          <cell r="C910">
            <v>3</v>
          </cell>
          <cell r="D910">
            <v>995</v>
          </cell>
          <cell r="E910" t="str">
            <v>Multa por Infração</v>
          </cell>
          <cell r="F910">
            <v>45000</v>
          </cell>
          <cell r="G910">
            <v>0</v>
          </cell>
          <cell r="H910">
            <v>0</v>
          </cell>
          <cell r="I910">
            <v>45000</v>
          </cell>
        </row>
        <row r="911">
          <cell r="A911" t="str">
            <v>3.2.2.05.020</v>
          </cell>
          <cell r="B911" t="str">
            <v>A</v>
          </cell>
          <cell r="C911">
            <v>3</v>
          </cell>
          <cell r="D911">
            <v>998</v>
          </cell>
          <cell r="E911" t="str">
            <v>Indenizações à Terceiros</v>
          </cell>
          <cell r="F911">
            <v>525925.89</v>
          </cell>
          <cell r="G911">
            <v>504037.56</v>
          </cell>
          <cell r="H911">
            <v>0</v>
          </cell>
          <cell r="I911">
            <v>1029963.45</v>
          </cell>
        </row>
        <row r="912">
          <cell r="A912" t="str">
            <v>3.2.2.06</v>
          </cell>
          <cell r="B912" t="str">
            <v>S</v>
          </cell>
          <cell r="C912">
            <v>3</v>
          </cell>
          <cell r="D912">
            <v>999</v>
          </cell>
          <cell r="E912" t="str">
            <v>Depreciação/Amortização</v>
          </cell>
          <cell r="F912">
            <v>3733497.1</v>
          </cell>
          <cell r="G912">
            <v>1248725.82</v>
          </cell>
          <cell r="H912">
            <v>0</v>
          </cell>
          <cell r="I912">
            <v>4982222.92</v>
          </cell>
        </row>
        <row r="913">
          <cell r="A913" t="str">
            <v>3.2.2.06.001</v>
          </cell>
          <cell r="B913" t="str">
            <v>A</v>
          </cell>
          <cell r="C913">
            <v>3</v>
          </cell>
          <cell r="D913">
            <v>1000</v>
          </cell>
          <cell r="E913" t="str">
            <v>Depreciações</v>
          </cell>
          <cell r="F913">
            <v>3733497.1</v>
          </cell>
          <cell r="G913">
            <v>1248725.82</v>
          </cell>
          <cell r="H913">
            <v>0</v>
          </cell>
          <cell r="I913">
            <v>4982222.92</v>
          </cell>
        </row>
        <row r="914">
          <cell r="A914" t="str">
            <v>3.2.2.07</v>
          </cell>
          <cell r="B914" t="str">
            <v>S</v>
          </cell>
          <cell r="C914">
            <v>3</v>
          </cell>
          <cell r="D914">
            <v>1385</v>
          </cell>
          <cell r="E914" t="str">
            <v>Despesas Terminal Porto Grande</v>
          </cell>
          <cell r="F914">
            <v>6040.8</v>
          </cell>
          <cell r="G914">
            <v>2120.2600000000002</v>
          </cell>
          <cell r="H914">
            <v>0</v>
          </cell>
          <cell r="I914">
            <v>8161.06</v>
          </cell>
        </row>
        <row r="915">
          <cell r="A915" t="str">
            <v>3.2.2.07.004</v>
          </cell>
          <cell r="B915" t="str">
            <v>S</v>
          </cell>
          <cell r="C915">
            <v>3</v>
          </cell>
          <cell r="D915">
            <v>1388</v>
          </cell>
          <cell r="E915" t="str">
            <v>Serviços Essenciais - Porto Gran</v>
          </cell>
          <cell r="F915">
            <v>6040.8</v>
          </cell>
          <cell r="G915">
            <v>2120.2600000000002</v>
          </cell>
          <cell r="H915">
            <v>0</v>
          </cell>
          <cell r="I915">
            <v>8161.06</v>
          </cell>
        </row>
        <row r="916">
          <cell r="A916" t="str">
            <v>3.2.2.07.004.0001</v>
          </cell>
          <cell r="B916" t="str">
            <v>A</v>
          </cell>
          <cell r="C916">
            <v>3</v>
          </cell>
          <cell r="D916">
            <v>1389</v>
          </cell>
          <cell r="E916" t="str">
            <v>Energia Elétrica - Porto Grande</v>
          </cell>
          <cell r="F916">
            <v>6040.8</v>
          </cell>
          <cell r="G916">
            <v>2120.2600000000002</v>
          </cell>
          <cell r="H916">
            <v>0</v>
          </cell>
          <cell r="I916">
            <v>8161.06</v>
          </cell>
        </row>
        <row r="917">
          <cell r="A917" t="str">
            <v>3.2.3</v>
          </cell>
          <cell r="B917" t="str">
            <v>S</v>
          </cell>
          <cell r="C917">
            <v>3</v>
          </cell>
          <cell r="D917">
            <v>1002</v>
          </cell>
          <cell r="E917" t="str">
            <v>Despesas Tributárias</v>
          </cell>
          <cell r="F917">
            <v>15565.3</v>
          </cell>
          <cell r="G917">
            <v>1048.4100000000001</v>
          </cell>
          <cell r="H917">
            <v>0</v>
          </cell>
          <cell r="I917">
            <v>16613.71</v>
          </cell>
        </row>
        <row r="918">
          <cell r="A918" t="str">
            <v>3.2.3.01</v>
          </cell>
          <cell r="B918" t="str">
            <v>S</v>
          </cell>
          <cell r="C918">
            <v>3</v>
          </cell>
          <cell r="D918">
            <v>1003</v>
          </cell>
          <cell r="E918" t="str">
            <v>Taxas</v>
          </cell>
          <cell r="F918">
            <v>15565.3</v>
          </cell>
          <cell r="G918">
            <v>1048.4100000000001</v>
          </cell>
          <cell r="H918">
            <v>0</v>
          </cell>
          <cell r="I918">
            <v>16613.71</v>
          </cell>
        </row>
        <row r="919">
          <cell r="A919" t="str">
            <v>3.2.3.01.001</v>
          </cell>
          <cell r="B919" t="str">
            <v>A</v>
          </cell>
          <cell r="C919">
            <v>3</v>
          </cell>
          <cell r="D919">
            <v>1004</v>
          </cell>
          <cell r="E919" t="str">
            <v>Taxa de Localização e Funcioname</v>
          </cell>
          <cell r="F919">
            <v>8334.52</v>
          </cell>
          <cell r="G919">
            <v>0</v>
          </cell>
          <cell r="H919">
            <v>0</v>
          </cell>
          <cell r="I919">
            <v>8334.52</v>
          </cell>
        </row>
        <row r="920">
          <cell r="A920" t="str">
            <v>3.2.3.01.002</v>
          </cell>
          <cell r="B920" t="str">
            <v>A</v>
          </cell>
          <cell r="C920">
            <v>3</v>
          </cell>
          <cell r="D920">
            <v>1005</v>
          </cell>
          <cell r="E920" t="str">
            <v>Taxas Estaduais</v>
          </cell>
          <cell r="F920">
            <v>1728.3</v>
          </cell>
          <cell r="G920">
            <v>0</v>
          </cell>
          <cell r="H920">
            <v>0</v>
          </cell>
          <cell r="I920">
            <v>1728.3</v>
          </cell>
        </row>
        <row r="921">
          <cell r="A921" t="str">
            <v>3.2.3.01.004</v>
          </cell>
          <cell r="B921" t="str">
            <v>A</v>
          </cell>
          <cell r="C921">
            <v>3</v>
          </cell>
          <cell r="D921">
            <v>1007</v>
          </cell>
          <cell r="E921" t="str">
            <v>Outras Taxas Federais</v>
          </cell>
          <cell r="F921">
            <v>1562.35</v>
          </cell>
          <cell r="G921">
            <v>1048.4100000000001</v>
          </cell>
          <cell r="H921">
            <v>0</v>
          </cell>
          <cell r="I921">
            <v>2610.7600000000002</v>
          </cell>
        </row>
        <row r="922">
          <cell r="A922" t="str">
            <v>3.2.3.01.005</v>
          </cell>
          <cell r="B922" t="str">
            <v>A</v>
          </cell>
          <cell r="C922">
            <v>3</v>
          </cell>
          <cell r="D922">
            <v>1008</v>
          </cell>
          <cell r="E922" t="str">
            <v>Taxa de Licenciamento de Veículo</v>
          </cell>
          <cell r="F922">
            <v>3940.13</v>
          </cell>
          <cell r="G922">
            <v>0</v>
          </cell>
          <cell r="H922">
            <v>0</v>
          </cell>
          <cell r="I922">
            <v>3940.13</v>
          </cell>
        </row>
        <row r="923">
          <cell r="A923" t="str">
            <v>3.2.4</v>
          </cell>
          <cell r="B923" t="str">
            <v>S</v>
          </cell>
          <cell r="C923">
            <v>3</v>
          </cell>
          <cell r="D923">
            <v>1010</v>
          </cell>
          <cell r="E923" t="str">
            <v>Resultado Financeiro</v>
          </cell>
          <cell r="F923">
            <v>5797721.6699999999</v>
          </cell>
          <cell r="G923">
            <v>2214634.4500000002</v>
          </cell>
          <cell r="H923">
            <v>311191.84999999998</v>
          </cell>
          <cell r="I923">
            <v>7701164.2699999996</v>
          </cell>
        </row>
        <row r="924">
          <cell r="A924" t="str">
            <v>3.2.4.01</v>
          </cell>
          <cell r="B924" t="str">
            <v>S</v>
          </cell>
          <cell r="C924">
            <v>3</v>
          </cell>
          <cell r="D924">
            <v>1011</v>
          </cell>
          <cell r="E924" t="str">
            <v>Receitas Financeiras</v>
          </cell>
          <cell r="F924">
            <v>1036630.43</v>
          </cell>
          <cell r="G924">
            <v>14584.07</v>
          </cell>
          <cell r="H924">
            <v>311191.84999999998</v>
          </cell>
          <cell r="I924">
            <v>-1333238.21</v>
          </cell>
        </row>
        <row r="925">
          <cell r="A925" t="str">
            <v>3.2.4.01.001</v>
          </cell>
          <cell r="B925" t="str">
            <v>A</v>
          </cell>
          <cell r="C925">
            <v>3</v>
          </cell>
          <cell r="D925">
            <v>1012</v>
          </cell>
          <cell r="E925" t="str">
            <v>Receitas de Aplicações Financeir</v>
          </cell>
          <cell r="F925">
            <v>865299.09</v>
          </cell>
          <cell r="G925">
            <v>119.19</v>
          </cell>
          <cell r="H925">
            <v>283014.53999999998</v>
          </cell>
          <cell r="I925">
            <v>-1148194.44</v>
          </cell>
        </row>
        <row r="926">
          <cell r="A926" t="str">
            <v>3.2.4.01.002</v>
          </cell>
          <cell r="B926" t="str">
            <v>A</v>
          </cell>
          <cell r="C926">
            <v>3</v>
          </cell>
          <cell r="D926">
            <v>1013</v>
          </cell>
          <cell r="E926" t="str">
            <v>Descontos Obtidos</v>
          </cell>
          <cell r="F926">
            <v>89998.99</v>
          </cell>
          <cell r="G926">
            <v>0</v>
          </cell>
          <cell r="H926">
            <v>18.12</v>
          </cell>
          <cell r="I926">
            <v>-90017.11</v>
          </cell>
        </row>
        <row r="927">
          <cell r="A927" t="str">
            <v>3.2.4.01.003</v>
          </cell>
          <cell r="B927" t="str">
            <v>A</v>
          </cell>
          <cell r="C927">
            <v>3</v>
          </cell>
          <cell r="D927">
            <v>1014</v>
          </cell>
          <cell r="E927" t="str">
            <v>Juros Ativos</v>
          </cell>
          <cell r="F927">
            <v>29554.92</v>
          </cell>
          <cell r="G927">
            <v>0</v>
          </cell>
          <cell r="H927">
            <v>2473.0500000000002</v>
          </cell>
          <cell r="I927">
            <v>-32027.97</v>
          </cell>
        </row>
        <row r="928">
          <cell r="A928" t="str">
            <v>3.2.4.01.005</v>
          </cell>
          <cell r="B928" t="str">
            <v>A</v>
          </cell>
          <cell r="C928">
            <v>3</v>
          </cell>
          <cell r="D928">
            <v>2522</v>
          </cell>
          <cell r="E928" t="str">
            <v>Multas Recebidas de Clientes</v>
          </cell>
          <cell r="F928">
            <v>102331.51</v>
          </cell>
          <cell r="G928">
            <v>0</v>
          </cell>
          <cell r="H928">
            <v>23871.14</v>
          </cell>
          <cell r="I928">
            <v>-126202.65</v>
          </cell>
        </row>
        <row r="929">
          <cell r="A929" t="str">
            <v>3.2.4.01.006</v>
          </cell>
          <cell r="B929" t="str">
            <v>A</v>
          </cell>
          <cell r="C929">
            <v>3</v>
          </cell>
          <cell r="D929">
            <v>2608</v>
          </cell>
          <cell r="E929" t="str">
            <v>(-) PIS s/ Receitas Financeiras</v>
          </cell>
          <cell r="F929">
            <v>7066.7</v>
          </cell>
          <cell r="G929">
            <v>2021.97</v>
          </cell>
          <cell r="H929">
            <v>0</v>
          </cell>
          <cell r="I929">
            <v>9088.67</v>
          </cell>
        </row>
        <row r="930">
          <cell r="A930" t="str">
            <v>3.2.4.01.007</v>
          </cell>
          <cell r="B930" t="str">
            <v>A</v>
          </cell>
          <cell r="C930">
            <v>3</v>
          </cell>
          <cell r="D930">
            <v>2609</v>
          </cell>
          <cell r="E930" t="str">
            <v>(-) COFINS s/ Receitas Financeir</v>
          </cell>
          <cell r="F930">
            <v>43487.38</v>
          </cell>
          <cell r="G930">
            <v>12442.91</v>
          </cell>
          <cell r="H930">
            <v>0</v>
          </cell>
          <cell r="I930">
            <v>55930.29</v>
          </cell>
        </row>
        <row r="931">
          <cell r="A931" t="str">
            <v>3.2.4.01.009</v>
          </cell>
          <cell r="B931" t="str">
            <v>A</v>
          </cell>
          <cell r="C931">
            <v>3</v>
          </cell>
          <cell r="D931">
            <v>2968</v>
          </cell>
          <cell r="E931" t="str">
            <v>Variação Cambial Positiva</v>
          </cell>
          <cell r="F931">
            <v>0</v>
          </cell>
          <cell r="G931">
            <v>0</v>
          </cell>
          <cell r="H931">
            <v>1815</v>
          </cell>
          <cell r="I931">
            <v>-1815</v>
          </cell>
        </row>
        <row r="932">
          <cell r="A932" t="str">
            <v>3.2.4.02</v>
          </cell>
          <cell r="B932" t="str">
            <v>S</v>
          </cell>
          <cell r="C932">
            <v>3</v>
          </cell>
          <cell r="D932">
            <v>1015</v>
          </cell>
          <cell r="E932" t="str">
            <v>Despesas Financeiras</v>
          </cell>
          <cell r="F932">
            <v>6834352.0999999996</v>
          </cell>
          <cell r="G932">
            <v>2200050.38</v>
          </cell>
          <cell r="H932">
            <v>0</v>
          </cell>
          <cell r="I932">
            <v>9034402.4800000004</v>
          </cell>
        </row>
        <row r="933">
          <cell r="A933" t="str">
            <v>3.2.4.02.002</v>
          </cell>
          <cell r="B933" t="str">
            <v>A</v>
          </cell>
          <cell r="C933">
            <v>3</v>
          </cell>
          <cell r="D933">
            <v>1017</v>
          </cell>
          <cell r="E933" t="str">
            <v>Tarifas Bancárias</v>
          </cell>
          <cell r="F933">
            <v>9423.2199999999993</v>
          </cell>
          <cell r="G933">
            <v>3196.05</v>
          </cell>
          <cell r="H933">
            <v>0</v>
          </cell>
          <cell r="I933">
            <v>12619.27</v>
          </cell>
        </row>
        <row r="934">
          <cell r="A934" t="str">
            <v>3.2.4.02.003</v>
          </cell>
          <cell r="B934" t="str">
            <v>A</v>
          </cell>
          <cell r="C934">
            <v>3</v>
          </cell>
          <cell r="D934">
            <v>1018</v>
          </cell>
          <cell r="E934" t="str">
            <v>Juros Passivos</v>
          </cell>
          <cell r="F934">
            <v>31302</v>
          </cell>
          <cell r="G934">
            <v>0</v>
          </cell>
          <cell r="H934">
            <v>0</v>
          </cell>
          <cell r="I934">
            <v>31302</v>
          </cell>
        </row>
        <row r="935">
          <cell r="A935" t="str">
            <v>3.2.4.02.004</v>
          </cell>
          <cell r="B935" t="str">
            <v>A</v>
          </cell>
          <cell r="C935">
            <v>3</v>
          </cell>
          <cell r="D935">
            <v>1019</v>
          </cell>
          <cell r="E935" t="str">
            <v>Juros sobre o Capital Próprio</v>
          </cell>
          <cell r="F935">
            <v>6782065.5899999999</v>
          </cell>
          <cell r="G935">
            <v>2194072.2999999998</v>
          </cell>
          <cell r="H935">
            <v>0</v>
          </cell>
          <cell r="I935">
            <v>8976137.8900000006</v>
          </cell>
        </row>
        <row r="936">
          <cell r="A936" t="str">
            <v>3.2.4.02.006</v>
          </cell>
          <cell r="B936" t="str">
            <v>A</v>
          </cell>
          <cell r="C936">
            <v>3</v>
          </cell>
          <cell r="D936">
            <v>1021</v>
          </cell>
          <cell r="E936" t="str">
            <v>Descontos ou Abatimentos Concedi</v>
          </cell>
          <cell r="F936">
            <v>2599.33</v>
          </cell>
          <cell r="G936">
            <v>1.05</v>
          </cell>
          <cell r="H936">
            <v>0</v>
          </cell>
          <cell r="I936">
            <v>2600.38</v>
          </cell>
        </row>
        <row r="937">
          <cell r="A937" t="str">
            <v>3.2.4.02.007</v>
          </cell>
          <cell r="B937" t="str">
            <v>A</v>
          </cell>
          <cell r="C937">
            <v>3</v>
          </cell>
          <cell r="D937">
            <v>1022</v>
          </cell>
          <cell r="E937" t="str">
            <v>IOF</v>
          </cell>
          <cell r="F937">
            <v>23.25</v>
          </cell>
          <cell r="G937">
            <v>0</v>
          </cell>
          <cell r="H937">
            <v>0</v>
          </cell>
          <cell r="I937">
            <v>23.25</v>
          </cell>
        </row>
        <row r="938">
          <cell r="A938" t="str">
            <v>3.2.4.02.009</v>
          </cell>
          <cell r="B938" t="str">
            <v>A</v>
          </cell>
          <cell r="C938">
            <v>3</v>
          </cell>
          <cell r="D938">
            <v>2404</v>
          </cell>
          <cell r="E938" t="str">
            <v>Atualiz. Monetária Depósitos de</v>
          </cell>
          <cell r="F938">
            <v>8938.7099999999991</v>
          </cell>
          <cell r="G938">
            <v>2780.98</v>
          </cell>
          <cell r="H938">
            <v>0</v>
          </cell>
          <cell r="I938">
            <v>11719.69</v>
          </cell>
        </row>
        <row r="939">
          <cell r="A939" t="str">
            <v>3.2.5</v>
          </cell>
          <cell r="B939" t="str">
            <v>S</v>
          </cell>
          <cell r="C939">
            <v>3</v>
          </cell>
          <cell r="D939">
            <v>1024</v>
          </cell>
          <cell r="E939" t="str">
            <v>Provisões Constituídas</v>
          </cell>
          <cell r="F939">
            <v>3068175.89</v>
          </cell>
          <cell r="G939">
            <v>2061793.58</v>
          </cell>
          <cell r="H939">
            <v>0</v>
          </cell>
          <cell r="I939">
            <v>5129969.47</v>
          </cell>
        </row>
        <row r="940">
          <cell r="A940" t="str">
            <v>3.2.5.01</v>
          </cell>
          <cell r="B940" t="str">
            <v>S</v>
          </cell>
          <cell r="C940">
            <v>3</v>
          </cell>
          <cell r="D940">
            <v>1025</v>
          </cell>
          <cell r="E940" t="str">
            <v>Provisões Tributárias</v>
          </cell>
          <cell r="F940">
            <v>3032473.88</v>
          </cell>
          <cell r="G940">
            <v>2061793.58</v>
          </cell>
          <cell r="H940">
            <v>0</v>
          </cell>
          <cell r="I940">
            <v>5094267.46</v>
          </cell>
        </row>
        <row r="941">
          <cell r="A941" t="str">
            <v>3.2.5.01.001</v>
          </cell>
          <cell r="B941" t="str">
            <v>A</v>
          </cell>
          <cell r="C941">
            <v>3</v>
          </cell>
          <cell r="D941">
            <v>1026</v>
          </cell>
          <cell r="E941" t="str">
            <v>CSLL</v>
          </cell>
          <cell r="F941">
            <v>818750.45</v>
          </cell>
          <cell r="G941">
            <v>556112.04</v>
          </cell>
          <cell r="H941">
            <v>0</v>
          </cell>
          <cell r="I941">
            <v>1374862.49</v>
          </cell>
        </row>
        <row r="942">
          <cell r="A942" t="str">
            <v>3.2.5.01.002</v>
          </cell>
          <cell r="B942" t="str">
            <v>A</v>
          </cell>
          <cell r="C942">
            <v>3</v>
          </cell>
          <cell r="D942">
            <v>1027</v>
          </cell>
          <cell r="E942" t="str">
            <v>IRPJ</v>
          </cell>
          <cell r="F942">
            <v>2213723.4300000002</v>
          </cell>
          <cell r="G942">
            <v>1505681.54</v>
          </cell>
          <cell r="H942">
            <v>0</v>
          </cell>
          <cell r="I942">
            <v>3719404.97</v>
          </cell>
        </row>
        <row r="943">
          <cell r="A943" t="str">
            <v>3.2.5.04</v>
          </cell>
          <cell r="B943" t="str">
            <v>S</v>
          </cell>
          <cell r="C943">
            <v>3</v>
          </cell>
          <cell r="D943">
            <v>1723</v>
          </cell>
          <cell r="E943" t="str">
            <v>Perdas</v>
          </cell>
          <cell r="F943">
            <v>35702.01</v>
          </cell>
          <cell r="G943">
            <v>0</v>
          </cell>
          <cell r="H943">
            <v>0</v>
          </cell>
          <cell r="I943">
            <v>35702.01</v>
          </cell>
        </row>
        <row r="944">
          <cell r="A944" t="str">
            <v>3.2.5.04.001</v>
          </cell>
          <cell r="B944" t="str">
            <v>A</v>
          </cell>
          <cell r="C944">
            <v>3</v>
          </cell>
          <cell r="D944">
            <v>1724</v>
          </cell>
          <cell r="E944" t="str">
            <v>Perdas nos Recebimentos de Crédi</v>
          </cell>
          <cell r="F944">
            <v>35748.980000000003</v>
          </cell>
          <cell r="G944">
            <v>0</v>
          </cell>
          <cell r="H944">
            <v>0</v>
          </cell>
          <cell r="I944">
            <v>35748.980000000003</v>
          </cell>
        </row>
        <row r="945">
          <cell r="A945" t="str">
            <v>3.2.5.04.002</v>
          </cell>
          <cell r="B945" t="str">
            <v>A</v>
          </cell>
          <cell r="C945">
            <v>3</v>
          </cell>
          <cell r="D945">
            <v>2967</v>
          </cell>
          <cell r="E945" t="str">
            <v>(-) Rev. Perdas Recebimentos de</v>
          </cell>
          <cell r="F945">
            <v>46.97</v>
          </cell>
          <cell r="G945">
            <v>0</v>
          </cell>
          <cell r="H945">
            <v>0</v>
          </cell>
          <cell r="I945">
            <v>-46.97</v>
          </cell>
        </row>
        <row r="946">
          <cell r="A946" t="str">
            <v>3.2.6</v>
          </cell>
          <cell r="B946" t="str">
            <v>S</v>
          </cell>
          <cell r="C946">
            <v>3</v>
          </cell>
          <cell r="D946">
            <v>1031</v>
          </cell>
          <cell r="E946" t="str">
            <v>Resultado não Operacional</v>
          </cell>
          <cell r="F946">
            <v>5.29</v>
          </cell>
          <cell r="G946">
            <v>0.04</v>
          </cell>
          <cell r="H946">
            <v>0</v>
          </cell>
          <cell r="I946">
            <v>5.33</v>
          </cell>
        </row>
        <row r="947">
          <cell r="A947" t="str">
            <v>3.2.6.04</v>
          </cell>
          <cell r="B947" t="str">
            <v>S</v>
          </cell>
          <cell r="C947">
            <v>3</v>
          </cell>
          <cell r="D947">
            <v>1624</v>
          </cell>
          <cell r="E947" t="str">
            <v>Ajuste de Inventário</v>
          </cell>
          <cell r="F947">
            <v>5.29</v>
          </cell>
          <cell r="G947">
            <v>0.04</v>
          </cell>
          <cell r="H947">
            <v>0</v>
          </cell>
          <cell r="I947">
            <v>5.33</v>
          </cell>
        </row>
        <row r="948">
          <cell r="A948" t="str">
            <v>3.2.6.04.002</v>
          </cell>
          <cell r="B948" t="str">
            <v>A</v>
          </cell>
          <cell r="C948">
            <v>3</v>
          </cell>
          <cell r="D948">
            <v>2401</v>
          </cell>
          <cell r="E948" t="str">
            <v>Ajuste de Inventário - Devedor</v>
          </cell>
          <cell r="F948">
            <v>5.29</v>
          </cell>
          <cell r="G948">
            <v>0.04</v>
          </cell>
          <cell r="H948">
            <v>0</v>
          </cell>
          <cell r="I948">
            <v>5.33</v>
          </cell>
        </row>
      </sheetData>
      <sheetData sheetId="9"/>
      <sheetData sheetId="10">
        <row r="5">
          <cell r="A5">
            <v>1</v>
          </cell>
          <cell r="B5" t="str">
            <v>S</v>
          </cell>
          <cell r="C5">
            <v>1</v>
          </cell>
          <cell r="D5">
            <v>1</v>
          </cell>
          <cell r="E5" t="str">
            <v>ATIVO</v>
          </cell>
          <cell r="F5">
            <v>1145815474.1099999</v>
          </cell>
          <cell r="G5">
            <v>61311745.390000001</v>
          </cell>
          <cell r="H5">
            <v>52207092.75</v>
          </cell>
          <cell r="I5">
            <v>1154920126.75</v>
          </cell>
        </row>
        <row r="6">
          <cell r="A6" t="str">
            <v>1.1</v>
          </cell>
          <cell r="B6" t="str">
            <v>S</v>
          </cell>
          <cell r="C6">
            <v>1</v>
          </cell>
          <cell r="D6">
            <v>2</v>
          </cell>
          <cell r="E6" t="str">
            <v>Ativo Circulante</v>
          </cell>
          <cell r="F6">
            <v>119986542.62</v>
          </cell>
          <cell r="G6">
            <v>60880102.869999997</v>
          </cell>
          <cell r="H6">
            <v>50904089.490000002</v>
          </cell>
          <cell r="I6">
            <v>129962556</v>
          </cell>
        </row>
        <row r="7">
          <cell r="A7" t="str">
            <v>1.1.1</v>
          </cell>
          <cell r="B7" t="str">
            <v>S</v>
          </cell>
          <cell r="C7">
            <v>1</v>
          </cell>
          <cell r="D7">
            <v>3</v>
          </cell>
          <cell r="E7" t="str">
            <v>Disponível</v>
          </cell>
          <cell r="F7">
            <v>89697092.219999999</v>
          </cell>
          <cell r="G7">
            <v>27673943.170000002</v>
          </cell>
          <cell r="H7">
            <v>21806314.530000001</v>
          </cell>
          <cell r="I7">
            <v>95564720.859999999</v>
          </cell>
        </row>
        <row r="8">
          <cell r="A8" t="str">
            <v>1.1.1.01</v>
          </cell>
          <cell r="B8" t="str">
            <v>S</v>
          </cell>
          <cell r="C8">
            <v>1</v>
          </cell>
          <cell r="D8">
            <v>4</v>
          </cell>
          <cell r="E8" t="str">
            <v>Caixa</v>
          </cell>
          <cell r="F8">
            <v>3752.62</v>
          </cell>
          <cell r="G8">
            <v>39621.43</v>
          </cell>
          <cell r="H8">
            <v>10951.6</v>
          </cell>
          <cell r="I8">
            <v>32422.45</v>
          </cell>
        </row>
        <row r="9">
          <cell r="A9" t="str">
            <v>1.1.1.01.001</v>
          </cell>
          <cell r="B9" t="str">
            <v>A</v>
          </cell>
          <cell r="C9">
            <v>1</v>
          </cell>
          <cell r="D9">
            <v>5</v>
          </cell>
          <cell r="E9" t="str">
            <v>Caixa Geral</v>
          </cell>
          <cell r="F9">
            <v>3752.62</v>
          </cell>
          <cell r="G9">
            <v>39621.43</v>
          </cell>
          <cell r="H9">
            <v>10951.6</v>
          </cell>
          <cell r="I9">
            <v>32422.45</v>
          </cell>
        </row>
        <row r="10">
          <cell r="A10" t="str">
            <v>1.1.1.02</v>
          </cell>
          <cell r="B10" t="str">
            <v>S</v>
          </cell>
          <cell r="C10">
            <v>1</v>
          </cell>
          <cell r="D10">
            <v>6</v>
          </cell>
          <cell r="E10" t="str">
            <v>Bancos c/ Movimento - EMAP</v>
          </cell>
          <cell r="F10">
            <v>43312.87</v>
          </cell>
          <cell r="G10">
            <v>19820354.890000001</v>
          </cell>
          <cell r="H10">
            <v>19814698.829999998</v>
          </cell>
          <cell r="I10">
            <v>48968.93</v>
          </cell>
        </row>
        <row r="11">
          <cell r="A11" t="str">
            <v>1.1.1.02.006</v>
          </cell>
          <cell r="B11" t="str">
            <v>A</v>
          </cell>
          <cell r="C11">
            <v>1</v>
          </cell>
          <cell r="D11">
            <v>9</v>
          </cell>
          <cell r="E11" t="str">
            <v>CEF C/C 628-0</v>
          </cell>
          <cell r="F11">
            <v>11687</v>
          </cell>
          <cell r="G11">
            <v>0</v>
          </cell>
          <cell r="H11">
            <v>42</v>
          </cell>
          <cell r="I11">
            <v>11645</v>
          </cell>
        </row>
        <row r="12">
          <cell r="A12" t="str">
            <v>1.1.1.02.009</v>
          </cell>
          <cell r="B12" t="str">
            <v>A</v>
          </cell>
          <cell r="C12">
            <v>1</v>
          </cell>
          <cell r="D12">
            <v>1942</v>
          </cell>
          <cell r="E12" t="str">
            <v>CEF C/C 2349-5 - Empréstimo Cons</v>
          </cell>
          <cell r="F12">
            <v>29906.68</v>
          </cell>
          <cell r="G12">
            <v>30232.46</v>
          </cell>
          <cell r="H12">
            <v>29506.85</v>
          </cell>
          <cell r="I12">
            <v>30632.29</v>
          </cell>
        </row>
        <row r="13">
          <cell r="A13" t="str">
            <v>1.1.1.02.012</v>
          </cell>
          <cell r="B13" t="str">
            <v>A</v>
          </cell>
          <cell r="C13">
            <v>1</v>
          </cell>
          <cell r="D13">
            <v>2482</v>
          </cell>
          <cell r="E13" t="str">
            <v>BB C/C 14401-0 AG. 3846-6</v>
          </cell>
          <cell r="F13">
            <v>1719.19</v>
          </cell>
          <cell r="G13">
            <v>19790122.43</v>
          </cell>
          <cell r="H13">
            <v>19785149.98</v>
          </cell>
          <cell r="I13">
            <v>6691.64</v>
          </cell>
        </row>
        <row r="14">
          <cell r="A14" t="str">
            <v>1.1.1.04</v>
          </cell>
          <cell r="B14" t="str">
            <v>S</v>
          </cell>
          <cell r="C14">
            <v>1</v>
          </cell>
          <cell r="D14">
            <v>13</v>
          </cell>
          <cell r="E14" t="str">
            <v>Aplicações de Liquidez Imediata</v>
          </cell>
          <cell r="F14">
            <v>88752876.689999998</v>
          </cell>
          <cell r="G14">
            <v>7813966.8499999996</v>
          </cell>
          <cell r="H14">
            <v>1980664.1</v>
          </cell>
          <cell r="I14">
            <v>94586179.439999998</v>
          </cell>
        </row>
        <row r="15">
          <cell r="A15" t="str">
            <v>1.1.1.04.013</v>
          </cell>
          <cell r="B15" t="str">
            <v>A</v>
          </cell>
          <cell r="C15">
            <v>1</v>
          </cell>
          <cell r="D15">
            <v>2492</v>
          </cell>
          <cell r="E15" t="str">
            <v>BB C/C 105.549-6 Aplic BB Amplo</v>
          </cell>
          <cell r="F15">
            <v>160179.59</v>
          </cell>
          <cell r="G15">
            <v>0</v>
          </cell>
          <cell r="H15">
            <v>1233.97</v>
          </cell>
          <cell r="I15">
            <v>158945.62</v>
          </cell>
        </row>
        <row r="16">
          <cell r="A16" t="str">
            <v>1.1.1.04.014</v>
          </cell>
          <cell r="B16" t="str">
            <v>A</v>
          </cell>
          <cell r="C16">
            <v>1</v>
          </cell>
          <cell r="D16">
            <v>2493</v>
          </cell>
          <cell r="E16" t="str">
            <v>BB C/C 105.588-7 Fundo CP Admin</v>
          </cell>
          <cell r="F16">
            <v>16678.78</v>
          </cell>
          <cell r="G16">
            <v>10.55</v>
          </cell>
          <cell r="H16">
            <v>0</v>
          </cell>
          <cell r="I16">
            <v>16689.330000000002</v>
          </cell>
        </row>
        <row r="17">
          <cell r="A17" t="str">
            <v>1.1.1.04.015</v>
          </cell>
          <cell r="B17" t="str">
            <v>A</v>
          </cell>
          <cell r="C17">
            <v>1</v>
          </cell>
          <cell r="D17">
            <v>2495</v>
          </cell>
          <cell r="E17" t="str">
            <v>BB Poupança 105.716-2 Leilão</v>
          </cell>
          <cell r="F17">
            <v>966195.18</v>
          </cell>
          <cell r="G17">
            <v>2363.31</v>
          </cell>
          <cell r="H17">
            <v>0</v>
          </cell>
          <cell r="I17">
            <v>968558.49</v>
          </cell>
        </row>
        <row r="18">
          <cell r="A18" t="str">
            <v>1.1.1.04.016</v>
          </cell>
          <cell r="B18" t="str">
            <v>A</v>
          </cell>
          <cell r="C18">
            <v>1</v>
          </cell>
          <cell r="D18">
            <v>2497</v>
          </cell>
          <cell r="E18" t="str">
            <v>BB C/C  14401-0 Aplic Corp DI -</v>
          </cell>
          <cell r="F18">
            <v>153933.28</v>
          </cell>
          <cell r="G18">
            <v>266644.32</v>
          </cell>
          <cell r="H18">
            <v>118121.06</v>
          </cell>
          <cell r="I18">
            <v>302456.53999999998</v>
          </cell>
        </row>
        <row r="19">
          <cell r="A19" t="str">
            <v>1.1.1.04.017</v>
          </cell>
          <cell r="B19" t="str">
            <v>A</v>
          </cell>
          <cell r="C19">
            <v>1</v>
          </cell>
          <cell r="D19">
            <v>2498</v>
          </cell>
          <cell r="E19" t="str">
            <v>BB C/C 14401-0 - CDB DI SWAP - A</v>
          </cell>
          <cell r="F19">
            <v>87235620.459999993</v>
          </cell>
          <cell r="G19">
            <v>7544743.5599999996</v>
          </cell>
          <cell r="H19">
            <v>1861309.07</v>
          </cell>
          <cell r="I19">
            <v>92919054.950000003</v>
          </cell>
        </row>
        <row r="20">
          <cell r="A20" t="str">
            <v>1.1.1.04.019</v>
          </cell>
          <cell r="B20" t="str">
            <v>A</v>
          </cell>
          <cell r="C20">
            <v>1</v>
          </cell>
          <cell r="D20">
            <v>3847</v>
          </cell>
          <cell r="E20" t="str">
            <v>BB C/C 105.669-7 Fundo CP Admin</v>
          </cell>
          <cell r="F20">
            <v>19125</v>
          </cell>
          <cell r="G20">
            <v>12.11</v>
          </cell>
          <cell r="H20">
            <v>0</v>
          </cell>
          <cell r="I20">
            <v>19137.11</v>
          </cell>
        </row>
        <row r="21">
          <cell r="A21" t="str">
            <v>1.1.1.04.021</v>
          </cell>
          <cell r="B21" t="str">
            <v>A</v>
          </cell>
          <cell r="C21">
            <v>1</v>
          </cell>
          <cell r="D21">
            <v>4015</v>
          </cell>
          <cell r="E21" t="str">
            <v>CEF C/C 628-0 - FIC Premium RF R</v>
          </cell>
          <cell r="F21">
            <v>201144.4</v>
          </cell>
          <cell r="G21">
            <v>193</v>
          </cell>
          <cell r="H21">
            <v>0</v>
          </cell>
          <cell r="I21">
            <v>201337.4</v>
          </cell>
        </row>
        <row r="22">
          <cell r="A22" t="str">
            <v>1.1.1.05</v>
          </cell>
          <cell r="B22" t="str">
            <v>S</v>
          </cell>
          <cell r="C22">
            <v>1</v>
          </cell>
          <cell r="D22">
            <v>19</v>
          </cell>
          <cell r="E22" t="str">
            <v>Aplicações de Recursos de Tercei</v>
          </cell>
          <cell r="F22">
            <v>897150.04</v>
          </cell>
          <cell r="G22">
            <v>0</v>
          </cell>
          <cell r="H22">
            <v>0</v>
          </cell>
          <cell r="I22">
            <v>897150.04</v>
          </cell>
        </row>
        <row r="23">
          <cell r="A23" t="str">
            <v>1.1.1.05.009</v>
          </cell>
          <cell r="B23" t="str">
            <v>A</v>
          </cell>
          <cell r="C23">
            <v>1</v>
          </cell>
          <cell r="D23">
            <v>2491</v>
          </cell>
          <cell r="E23" t="str">
            <v>BB C/C 14401-0 AG.3846-6-Poupanç</v>
          </cell>
          <cell r="F23">
            <v>897150.04</v>
          </cell>
          <cell r="G23">
            <v>0</v>
          </cell>
          <cell r="H23">
            <v>0</v>
          </cell>
          <cell r="I23">
            <v>897150.04</v>
          </cell>
        </row>
        <row r="24">
          <cell r="A24" t="str">
            <v>1.1.2</v>
          </cell>
          <cell r="B24" t="str">
            <v>S</v>
          </cell>
          <cell r="C24">
            <v>1</v>
          </cell>
          <cell r="D24">
            <v>24</v>
          </cell>
          <cell r="E24" t="str">
            <v>Faturas/Contas a Receber</v>
          </cell>
          <cell r="F24">
            <v>14130091.529999999</v>
          </cell>
          <cell r="G24">
            <v>31232957.370000001</v>
          </cell>
          <cell r="H24">
            <v>27161710.210000001</v>
          </cell>
          <cell r="I24">
            <v>18201338.690000001</v>
          </cell>
        </row>
        <row r="25">
          <cell r="A25" t="str">
            <v>1.1.2.01</v>
          </cell>
          <cell r="B25" t="str">
            <v>S</v>
          </cell>
          <cell r="C25">
            <v>1</v>
          </cell>
          <cell r="D25">
            <v>25</v>
          </cell>
          <cell r="E25" t="str">
            <v>Faturas de Serviços</v>
          </cell>
          <cell r="F25">
            <v>14130091.529999999</v>
          </cell>
          <cell r="G25">
            <v>31232957.370000001</v>
          </cell>
          <cell r="H25">
            <v>27161710.210000001</v>
          </cell>
          <cell r="I25">
            <v>18201338.690000001</v>
          </cell>
        </row>
        <row r="26">
          <cell r="A26" t="str">
            <v>1.1.2.01.001</v>
          </cell>
          <cell r="B26" t="str">
            <v>S</v>
          </cell>
          <cell r="C26">
            <v>1</v>
          </cell>
          <cell r="D26">
            <v>26</v>
          </cell>
          <cell r="E26" t="str">
            <v>Clientes</v>
          </cell>
          <cell r="F26">
            <v>13739816.73</v>
          </cell>
          <cell r="G26">
            <v>22476830.210000001</v>
          </cell>
          <cell r="H26">
            <v>18688758.449999999</v>
          </cell>
          <cell r="I26">
            <v>17527888.489999998</v>
          </cell>
        </row>
        <row r="27">
          <cell r="A27" t="str">
            <v>1.1.2.01.001.0001</v>
          </cell>
          <cell r="B27" t="str">
            <v>A</v>
          </cell>
          <cell r="C27">
            <v>1</v>
          </cell>
          <cell r="D27">
            <v>27</v>
          </cell>
          <cell r="E27" t="str">
            <v>Consórcio de Alumínio do Maranhã</v>
          </cell>
          <cell r="F27">
            <v>2560.96</v>
          </cell>
          <cell r="G27">
            <v>1304.6400000000001</v>
          </cell>
          <cell r="H27">
            <v>3865.6</v>
          </cell>
          <cell r="I27">
            <v>0</v>
          </cell>
        </row>
        <row r="28">
          <cell r="A28" t="str">
            <v>1.1.2.01.001.0004</v>
          </cell>
          <cell r="B28" t="str">
            <v>A</v>
          </cell>
          <cell r="C28">
            <v>1</v>
          </cell>
          <cell r="D28">
            <v>30</v>
          </cell>
          <cell r="E28" t="str">
            <v>Brazshipping Marítima Ltda</v>
          </cell>
          <cell r="F28">
            <v>19687.349999999999</v>
          </cell>
          <cell r="G28">
            <v>250578.02</v>
          </cell>
          <cell r="H28">
            <v>212660.45</v>
          </cell>
          <cell r="I28">
            <v>57604.92</v>
          </cell>
        </row>
        <row r="29">
          <cell r="A29" t="str">
            <v>1.1.2.01.001.0010</v>
          </cell>
          <cell r="B29" t="str">
            <v>A</v>
          </cell>
          <cell r="C29">
            <v>1</v>
          </cell>
          <cell r="D29">
            <v>36</v>
          </cell>
          <cell r="E29" t="str">
            <v>Granel Quimica Ltda</v>
          </cell>
          <cell r="F29">
            <v>252393.69</v>
          </cell>
          <cell r="G29">
            <v>413611.13</v>
          </cell>
          <cell r="H29">
            <v>413611.13</v>
          </cell>
          <cell r="I29">
            <v>252393.69</v>
          </cell>
        </row>
        <row r="30">
          <cell r="A30" t="str">
            <v>1.1.2.01.001.0011</v>
          </cell>
          <cell r="B30" t="str">
            <v>A</v>
          </cell>
          <cell r="C30">
            <v>1</v>
          </cell>
          <cell r="D30">
            <v>37</v>
          </cell>
          <cell r="E30" t="str">
            <v>Harms &amp; Cia Ltda</v>
          </cell>
          <cell r="F30">
            <v>1557.37</v>
          </cell>
          <cell r="G30">
            <v>7053.37</v>
          </cell>
          <cell r="H30">
            <v>8610.74</v>
          </cell>
          <cell r="I30">
            <v>0</v>
          </cell>
        </row>
        <row r="31">
          <cell r="A31" t="str">
            <v>1.1.2.01.001.0012</v>
          </cell>
          <cell r="B31" t="str">
            <v>A</v>
          </cell>
          <cell r="C31">
            <v>1</v>
          </cell>
          <cell r="D31">
            <v>38</v>
          </cell>
          <cell r="E31" t="str">
            <v>Moinhos Cruzeiro do Sul S/A</v>
          </cell>
          <cell r="F31">
            <v>72946.5</v>
          </cell>
          <cell r="G31">
            <v>81931.199999999997</v>
          </cell>
          <cell r="H31">
            <v>72946.5</v>
          </cell>
          <cell r="I31">
            <v>81931.199999999997</v>
          </cell>
        </row>
        <row r="32">
          <cell r="A32" t="str">
            <v>1.1.2.01.001.0013</v>
          </cell>
          <cell r="B32" t="str">
            <v>A</v>
          </cell>
          <cell r="C32">
            <v>1</v>
          </cell>
          <cell r="D32">
            <v>39</v>
          </cell>
          <cell r="E32" t="str">
            <v>Pedreiras Transporte do Maranhão</v>
          </cell>
          <cell r="F32">
            <v>67484.87</v>
          </cell>
          <cell r="G32">
            <v>35449.06</v>
          </cell>
          <cell r="H32">
            <v>37273.230000000003</v>
          </cell>
          <cell r="I32">
            <v>65660.7</v>
          </cell>
        </row>
        <row r="33">
          <cell r="A33" t="str">
            <v>1.1.2.01.001.0014</v>
          </cell>
          <cell r="B33" t="str">
            <v>A</v>
          </cell>
          <cell r="C33">
            <v>1</v>
          </cell>
          <cell r="D33">
            <v>40</v>
          </cell>
          <cell r="E33" t="str">
            <v>Petrobras Distribuidora S/A</v>
          </cell>
          <cell r="F33">
            <v>256473.38</v>
          </cell>
          <cell r="G33">
            <v>459902.75</v>
          </cell>
          <cell r="H33">
            <v>256739.19</v>
          </cell>
          <cell r="I33">
            <v>459636.94</v>
          </cell>
        </row>
        <row r="34">
          <cell r="A34" t="str">
            <v>1.1.2.01.001.0015</v>
          </cell>
          <cell r="B34" t="str">
            <v>A</v>
          </cell>
          <cell r="C34">
            <v>1</v>
          </cell>
          <cell r="D34">
            <v>41</v>
          </cell>
          <cell r="E34" t="str">
            <v>Petróleo Brasileiro S/A</v>
          </cell>
          <cell r="F34">
            <v>1729852.61</v>
          </cell>
          <cell r="G34">
            <v>2453803.4700000002</v>
          </cell>
          <cell r="H34">
            <v>3065950.84</v>
          </cell>
          <cell r="I34">
            <v>1117705.24</v>
          </cell>
        </row>
        <row r="35">
          <cell r="A35" t="str">
            <v>1.1.2.01.001.0016</v>
          </cell>
          <cell r="B35" t="str">
            <v>A</v>
          </cell>
          <cell r="C35">
            <v>1</v>
          </cell>
          <cell r="D35">
            <v>42</v>
          </cell>
          <cell r="E35" t="str">
            <v>Petróleo Sabbá S/A</v>
          </cell>
          <cell r="F35">
            <v>25768.94</v>
          </cell>
          <cell r="G35">
            <v>127338.3</v>
          </cell>
          <cell r="H35">
            <v>127338.3</v>
          </cell>
          <cell r="I35">
            <v>25768.94</v>
          </cell>
        </row>
        <row r="36">
          <cell r="A36" t="str">
            <v>1.1.2.01.001.0018</v>
          </cell>
          <cell r="B36" t="str">
            <v>A</v>
          </cell>
          <cell r="C36">
            <v>1</v>
          </cell>
          <cell r="D36">
            <v>44</v>
          </cell>
          <cell r="E36" t="str">
            <v>Ipiranga</v>
          </cell>
          <cell r="F36">
            <v>0</v>
          </cell>
          <cell r="G36">
            <v>40570.49</v>
          </cell>
          <cell r="H36">
            <v>0</v>
          </cell>
          <cell r="I36">
            <v>40570.49</v>
          </cell>
        </row>
        <row r="37">
          <cell r="A37" t="str">
            <v>1.1.2.01.001.0019</v>
          </cell>
          <cell r="B37" t="str">
            <v>A</v>
          </cell>
          <cell r="C37">
            <v>1</v>
          </cell>
          <cell r="D37">
            <v>45</v>
          </cell>
          <cell r="E37" t="str">
            <v>Williams Serviços Marítimos Ltda</v>
          </cell>
          <cell r="F37">
            <v>17580.04</v>
          </cell>
          <cell r="G37">
            <v>10045.32</v>
          </cell>
          <cell r="H37">
            <v>17580.04</v>
          </cell>
          <cell r="I37">
            <v>10045.32</v>
          </cell>
        </row>
        <row r="38">
          <cell r="A38" t="str">
            <v>1.1.2.01.001.0020</v>
          </cell>
          <cell r="B38" t="str">
            <v>A</v>
          </cell>
          <cell r="C38">
            <v>1</v>
          </cell>
          <cell r="D38">
            <v>46</v>
          </cell>
          <cell r="E38" t="str">
            <v>Wilson Sons Agencia Marítima Ltd</v>
          </cell>
          <cell r="F38">
            <v>18132.54</v>
          </cell>
          <cell r="G38">
            <v>46097.73</v>
          </cell>
          <cell r="H38">
            <v>29549.98</v>
          </cell>
          <cell r="I38">
            <v>34680.29</v>
          </cell>
        </row>
        <row r="39">
          <cell r="A39" t="str">
            <v>1.1.2.01.001.0023</v>
          </cell>
          <cell r="B39" t="str">
            <v>A</v>
          </cell>
          <cell r="C39">
            <v>1</v>
          </cell>
          <cell r="D39">
            <v>49</v>
          </cell>
          <cell r="E39" t="str">
            <v>Internacional Marítima Ltda.</v>
          </cell>
          <cell r="F39">
            <v>15339.3</v>
          </cell>
          <cell r="G39">
            <v>15880.14</v>
          </cell>
          <cell r="H39">
            <v>17440.349999999999</v>
          </cell>
          <cell r="I39">
            <v>13779.09</v>
          </cell>
        </row>
        <row r="40">
          <cell r="A40" t="str">
            <v>1.1.2.01.001.0026</v>
          </cell>
          <cell r="B40" t="str">
            <v>A</v>
          </cell>
          <cell r="C40">
            <v>1</v>
          </cell>
          <cell r="D40">
            <v>52</v>
          </cell>
          <cell r="E40" t="str">
            <v>Companhia Operadora Portuária do</v>
          </cell>
          <cell r="F40">
            <v>98404.42</v>
          </cell>
          <cell r="G40">
            <v>82778.240000000005</v>
          </cell>
          <cell r="H40">
            <v>82244.91</v>
          </cell>
          <cell r="I40">
            <v>98937.75</v>
          </cell>
        </row>
        <row r="41">
          <cell r="A41" t="str">
            <v>1.1.2.01.001.0029</v>
          </cell>
          <cell r="B41" t="str">
            <v>A</v>
          </cell>
          <cell r="C41">
            <v>1</v>
          </cell>
          <cell r="D41">
            <v>55</v>
          </cell>
          <cell r="E41" t="str">
            <v>Nacional Gás Butano Distribuidor</v>
          </cell>
          <cell r="F41">
            <v>787.45</v>
          </cell>
          <cell r="G41">
            <v>347.04</v>
          </cell>
          <cell r="H41">
            <v>734</v>
          </cell>
          <cell r="I41">
            <v>400.49</v>
          </cell>
        </row>
        <row r="42">
          <cell r="A42" t="str">
            <v>1.1.2.01.001.0033</v>
          </cell>
          <cell r="B42" t="str">
            <v>A</v>
          </cell>
          <cell r="C42">
            <v>1</v>
          </cell>
          <cell r="D42">
            <v>59</v>
          </cell>
          <cell r="E42" t="str">
            <v>CVRD -  Estrada Ferro Carajas</v>
          </cell>
          <cell r="F42">
            <v>312245.11</v>
          </cell>
          <cell r="G42">
            <v>0</v>
          </cell>
          <cell r="H42">
            <v>312245.11</v>
          </cell>
          <cell r="I42">
            <v>0</v>
          </cell>
        </row>
        <row r="43">
          <cell r="A43" t="str">
            <v>1.1.2.01.001.0036</v>
          </cell>
          <cell r="B43" t="str">
            <v>A</v>
          </cell>
          <cell r="C43">
            <v>1</v>
          </cell>
          <cell r="D43">
            <v>62</v>
          </cell>
          <cell r="E43" t="str">
            <v>Petrobrás Transporte S/A.</v>
          </cell>
          <cell r="F43">
            <v>9325.5</v>
          </cell>
          <cell r="G43">
            <v>9133.4599999999991</v>
          </cell>
          <cell r="H43">
            <v>10167.43</v>
          </cell>
          <cell r="I43">
            <v>8291.5300000000007</v>
          </cell>
        </row>
        <row r="44">
          <cell r="A44" t="str">
            <v>1.1.2.01.001.0038</v>
          </cell>
          <cell r="B44" t="str">
            <v>A</v>
          </cell>
          <cell r="C44">
            <v>1</v>
          </cell>
          <cell r="D44">
            <v>64</v>
          </cell>
          <cell r="E44" t="str">
            <v>Companhia Vale do Rio Doce - Pel</v>
          </cell>
          <cell r="F44">
            <v>0</v>
          </cell>
          <cell r="G44">
            <v>320150.08</v>
          </cell>
          <cell r="H44">
            <v>265732.13</v>
          </cell>
          <cell r="I44">
            <v>54417.95</v>
          </cell>
        </row>
        <row r="45">
          <cell r="A45" t="str">
            <v>1.1.2.01.001.0042</v>
          </cell>
          <cell r="B45" t="str">
            <v>A</v>
          </cell>
          <cell r="C45">
            <v>1</v>
          </cell>
          <cell r="D45">
            <v>68</v>
          </cell>
          <cell r="E45" t="str">
            <v>Serviporto - Serviços Portuários</v>
          </cell>
          <cell r="F45">
            <v>35003.050000000003</v>
          </cell>
          <cell r="G45">
            <v>12084.42</v>
          </cell>
          <cell r="H45">
            <v>2011.73</v>
          </cell>
          <cell r="I45">
            <v>45075.74</v>
          </cell>
        </row>
        <row r="46">
          <cell r="A46" t="str">
            <v>1.1.2.01.001.0045</v>
          </cell>
          <cell r="B46" t="str">
            <v>A</v>
          </cell>
          <cell r="C46">
            <v>1</v>
          </cell>
          <cell r="D46">
            <v>71</v>
          </cell>
          <cell r="E46" t="str">
            <v>Gusa Nordeste S/A - Matriz</v>
          </cell>
          <cell r="F46">
            <v>416666.64</v>
          </cell>
          <cell r="G46">
            <v>34722.22</v>
          </cell>
          <cell r="H46">
            <v>34722.22</v>
          </cell>
          <cell r="I46">
            <v>416666.64</v>
          </cell>
        </row>
        <row r="47">
          <cell r="A47" t="str">
            <v>1.1.2.01.001.0055</v>
          </cell>
          <cell r="B47" t="str">
            <v>A</v>
          </cell>
          <cell r="C47">
            <v>1</v>
          </cell>
          <cell r="D47">
            <v>81</v>
          </cell>
          <cell r="E47" t="str">
            <v>COSIMA - Cia. Siderurgica do Mar</v>
          </cell>
          <cell r="F47">
            <v>159037.5</v>
          </cell>
          <cell r="G47">
            <v>0</v>
          </cell>
          <cell r="H47">
            <v>15903.75</v>
          </cell>
          <cell r="I47">
            <v>143133.75</v>
          </cell>
        </row>
        <row r="48">
          <cell r="A48" t="str">
            <v>1.1.2.01.001.0058</v>
          </cell>
          <cell r="B48" t="str">
            <v>A</v>
          </cell>
          <cell r="C48">
            <v>1</v>
          </cell>
          <cell r="D48">
            <v>84</v>
          </cell>
          <cell r="E48" t="str">
            <v>Companhia Siderúrgica Vale do Pi</v>
          </cell>
          <cell r="F48">
            <v>259533.24</v>
          </cell>
          <cell r="G48">
            <v>21627.68</v>
          </cell>
          <cell r="H48">
            <v>21627.77</v>
          </cell>
          <cell r="I48">
            <v>259533.15</v>
          </cell>
        </row>
        <row r="49">
          <cell r="A49" t="str">
            <v>1.1.2.01.001.0059</v>
          </cell>
          <cell r="B49" t="str">
            <v>A</v>
          </cell>
          <cell r="C49">
            <v>1</v>
          </cell>
          <cell r="D49">
            <v>85</v>
          </cell>
          <cell r="E49" t="str">
            <v>Viena Siderurgica S/A.</v>
          </cell>
          <cell r="F49">
            <v>0</v>
          </cell>
          <cell r="G49">
            <v>354397.98</v>
          </cell>
          <cell r="H49">
            <v>0</v>
          </cell>
          <cell r="I49">
            <v>354397.98</v>
          </cell>
        </row>
        <row r="50">
          <cell r="A50" t="str">
            <v>1.1.2.01.001.0065</v>
          </cell>
          <cell r="B50" t="str">
            <v>A</v>
          </cell>
          <cell r="C50">
            <v>1</v>
          </cell>
          <cell r="D50">
            <v>91</v>
          </cell>
          <cell r="E50" t="str">
            <v>Fertilizantes Tocantins Ltda</v>
          </cell>
          <cell r="F50">
            <v>92531.53</v>
          </cell>
          <cell r="G50">
            <v>142603.32</v>
          </cell>
          <cell r="H50">
            <v>127239.3</v>
          </cell>
          <cell r="I50">
            <v>107895.55</v>
          </cell>
        </row>
        <row r="51">
          <cell r="A51" t="str">
            <v>1.1.2.01.001.0079</v>
          </cell>
          <cell r="B51" t="str">
            <v>A</v>
          </cell>
          <cell r="C51">
            <v>1</v>
          </cell>
          <cell r="D51">
            <v>105</v>
          </cell>
          <cell r="E51" t="str">
            <v>SIDERURGICA DO MARANHAO S/A - SI</v>
          </cell>
          <cell r="F51">
            <v>266334.59999999998</v>
          </cell>
          <cell r="G51">
            <v>0</v>
          </cell>
          <cell r="H51">
            <v>26633.46</v>
          </cell>
          <cell r="I51">
            <v>239701.14</v>
          </cell>
        </row>
        <row r="52">
          <cell r="A52" t="str">
            <v>1.1.2.01.001.0090</v>
          </cell>
          <cell r="B52" t="str">
            <v>A</v>
          </cell>
          <cell r="C52">
            <v>1</v>
          </cell>
          <cell r="D52">
            <v>116</v>
          </cell>
          <cell r="E52" t="str">
            <v>Cia Vale do Rio Doce - Ponta da</v>
          </cell>
          <cell r="F52">
            <v>633597.97</v>
          </cell>
          <cell r="G52">
            <v>1248620.8400000001</v>
          </cell>
          <cell r="H52">
            <v>895699.81</v>
          </cell>
          <cell r="I52">
            <v>986519</v>
          </cell>
        </row>
        <row r="53">
          <cell r="A53" t="str">
            <v>1.1.2.01.001.0098</v>
          </cell>
          <cell r="B53" t="str">
            <v>A</v>
          </cell>
          <cell r="C53">
            <v>1</v>
          </cell>
          <cell r="D53">
            <v>124</v>
          </cell>
          <cell r="E53" t="str">
            <v>Risa S/A</v>
          </cell>
          <cell r="F53">
            <v>587.37</v>
          </cell>
          <cell r="G53">
            <v>0</v>
          </cell>
          <cell r="H53">
            <v>0</v>
          </cell>
          <cell r="I53">
            <v>587.37</v>
          </cell>
        </row>
        <row r="54">
          <cell r="A54" t="str">
            <v>1.1.2.01.001.0099</v>
          </cell>
          <cell r="B54" t="str">
            <v>A</v>
          </cell>
          <cell r="C54">
            <v>1</v>
          </cell>
          <cell r="D54">
            <v>125</v>
          </cell>
          <cell r="E54" t="str">
            <v>Shell do Brsil ltda</v>
          </cell>
          <cell r="F54">
            <v>246833.25</v>
          </cell>
          <cell r="G54">
            <v>22292.66</v>
          </cell>
          <cell r="H54">
            <v>121776.82</v>
          </cell>
          <cell r="I54">
            <v>147349.09</v>
          </cell>
        </row>
        <row r="55">
          <cell r="A55" t="str">
            <v>1.1.2.01.001.0107</v>
          </cell>
          <cell r="B55" t="str">
            <v>A</v>
          </cell>
          <cell r="C55">
            <v>1</v>
          </cell>
          <cell r="D55">
            <v>133</v>
          </cell>
          <cell r="E55" t="str">
            <v>Cereal Cereais Araguaia LTDA</v>
          </cell>
          <cell r="F55">
            <v>0</v>
          </cell>
          <cell r="G55">
            <v>51765.46</v>
          </cell>
          <cell r="H55">
            <v>51765.46</v>
          </cell>
          <cell r="I55">
            <v>0</v>
          </cell>
        </row>
        <row r="56">
          <cell r="A56" t="str">
            <v>1.1.2.01.001.0134</v>
          </cell>
          <cell r="B56" t="str">
            <v>A</v>
          </cell>
          <cell r="C56">
            <v>1</v>
          </cell>
          <cell r="D56">
            <v>160</v>
          </cell>
          <cell r="E56" t="str">
            <v>FERTIPAR</v>
          </cell>
          <cell r="F56">
            <v>78585.47</v>
          </cell>
          <cell r="G56">
            <v>81389.59</v>
          </cell>
          <cell r="H56">
            <v>119281.89</v>
          </cell>
          <cell r="I56">
            <v>40693.17</v>
          </cell>
        </row>
        <row r="57">
          <cell r="A57" t="str">
            <v>1.1.2.01.001.0174</v>
          </cell>
          <cell r="B57" t="str">
            <v>A</v>
          </cell>
          <cell r="C57">
            <v>1</v>
          </cell>
          <cell r="D57">
            <v>200</v>
          </cell>
          <cell r="E57" t="str">
            <v>Iss Marine Services</v>
          </cell>
          <cell r="F57">
            <v>20071.11</v>
          </cell>
          <cell r="G57">
            <v>537943.14</v>
          </cell>
          <cell r="H57">
            <v>124998.73</v>
          </cell>
          <cell r="I57">
            <v>433015.52</v>
          </cell>
        </row>
        <row r="58">
          <cell r="A58" t="str">
            <v>1.1.2.01.001.0176</v>
          </cell>
          <cell r="B58" t="str">
            <v>A</v>
          </cell>
          <cell r="C58">
            <v>1</v>
          </cell>
          <cell r="D58">
            <v>202</v>
          </cell>
          <cell r="E58" t="str">
            <v>Mateus</v>
          </cell>
          <cell r="F58">
            <v>48.32</v>
          </cell>
          <cell r="G58">
            <v>338.24</v>
          </cell>
          <cell r="H58">
            <v>338.24</v>
          </cell>
          <cell r="I58">
            <v>48.32</v>
          </cell>
        </row>
        <row r="59">
          <cell r="A59" t="str">
            <v>1.1.2.01.001.0211</v>
          </cell>
          <cell r="B59" t="str">
            <v>A</v>
          </cell>
          <cell r="C59">
            <v>1</v>
          </cell>
          <cell r="D59">
            <v>1064</v>
          </cell>
          <cell r="E59" t="str">
            <v>Gusa Nordeste S/A - Filial 1</v>
          </cell>
          <cell r="F59">
            <v>146603.88</v>
          </cell>
          <cell r="G59">
            <v>0</v>
          </cell>
          <cell r="H59">
            <v>54457.72</v>
          </cell>
          <cell r="I59">
            <v>92146.16</v>
          </cell>
        </row>
        <row r="60">
          <cell r="A60" t="str">
            <v>1.1.2.01.001.0212</v>
          </cell>
          <cell r="B60" t="str">
            <v>A</v>
          </cell>
          <cell r="C60">
            <v>1</v>
          </cell>
          <cell r="D60">
            <v>1065</v>
          </cell>
          <cell r="E60" t="str">
            <v>UTE Porto do Itaqui Geração de E</v>
          </cell>
          <cell r="F60">
            <v>183034.41</v>
          </cell>
          <cell r="G60">
            <v>471444.28</v>
          </cell>
          <cell r="H60">
            <v>471444.28</v>
          </cell>
          <cell r="I60">
            <v>183034.41</v>
          </cell>
        </row>
        <row r="61">
          <cell r="A61" t="str">
            <v>1.1.2.01.001.0249</v>
          </cell>
          <cell r="B61" t="str">
            <v>A</v>
          </cell>
          <cell r="C61">
            <v>1</v>
          </cell>
          <cell r="D61">
            <v>1184</v>
          </cell>
          <cell r="E61" t="str">
            <v>Orizon Maritima São Luís Ltda</v>
          </cell>
          <cell r="F61">
            <v>0</v>
          </cell>
          <cell r="G61">
            <v>93.94</v>
          </cell>
          <cell r="H61">
            <v>93.94</v>
          </cell>
          <cell r="I61">
            <v>0</v>
          </cell>
        </row>
        <row r="62">
          <cell r="A62" t="str">
            <v>1.1.2.01.001.0252</v>
          </cell>
          <cell r="B62" t="str">
            <v>A</v>
          </cell>
          <cell r="C62">
            <v>1</v>
          </cell>
          <cell r="D62">
            <v>1189</v>
          </cell>
          <cell r="E62" t="str">
            <v>Orion Rodos Maritima</v>
          </cell>
          <cell r="F62">
            <v>21660.47</v>
          </cell>
          <cell r="G62">
            <v>21052.94</v>
          </cell>
          <cell r="H62">
            <v>21660.47</v>
          </cell>
          <cell r="I62">
            <v>21052.94</v>
          </cell>
        </row>
        <row r="63">
          <cell r="A63" t="str">
            <v>1.1.2.01.001.0266</v>
          </cell>
          <cell r="B63" t="str">
            <v>A</v>
          </cell>
          <cell r="C63">
            <v>1</v>
          </cell>
          <cell r="D63">
            <v>1233</v>
          </cell>
          <cell r="E63" t="str">
            <v>Total Distribuidora - Porto do I</v>
          </cell>
          <cell r="F63">
            <v>0</v>
          </cell>
          <cell r="G63">
            <v>35991.599999999999</v>
          </cell>
          <cell r="H63">
            <v>140.09</v>
          </cell>
          <cell r="I63">
            <v>35851.51</v>
          </cell>
        </row>
        <row r="64">
          <cell r="A64" t="str">
            <v>1.1.2.01.001.0274</v>
          </cell>
          <cell r="B64" t="str">
            <v>A</v>
          </cell>
          <cell r="C64">
            <v>1</v>
          </cell>
          <cell r="D64">
            <v>1269</v>
          </cell>
          <cell r="E64" t="str">
            <v>Ribeirão S.A - Piauí</v>
          </cell>
          <cell r="F64">
            <v>41606.519999999997</v>
          </cell>
          <cell r="G64">
            <v>70820.63</v>
          </cell>
          <cell r="H64">
            <v>40725.14</v>
          </cell>
          <cell r="I64">
            <v>71702.009999999995</v>
          </cell>
        </row>
        <row r="65">
          <cell r="A65" t="str">
            <v>1.1.2.01.001.0275</v>
          </cell>
          <cell r="B65" t="str">
            <v>A</v>
          </cell>
          <cell r="C65">
            <v>1</v>
          </cell>
          <cell r="D65">
            <v>1270</v>
          </cell>
          <cell r="E65" t="str">
            <v>Camil Alimentos - MA</v>
          </cell>
          <cell r="F65">
            <v>0</v>
          </cell>
          <cell r="G65">
            <v>38865.22</v>
          </cell>
          <cell r="H65">
            <v>38865.22</v>
          </cell>
          <cell r="I65">
            <v>0</v>
          </cell>
        </row>
        <row r="66">
          <cell r="A66" t="str">
            <v>1.1.2.01.001.0276</v>
          </cell>
          <cell r="B66" t="str">
            <v>A</v>
          </cell>
          <cell r="C66">
            <v>1</v>
          </cell>
          <cell r="D66">
            <v>1271</v>
          </cell>
          <cell r="E66" t="str">
            <v>Distribuidora Tabocão Ltda</v>
          </cell>
          <cell r="F66">
            <v>1434.23</v>
          </cell>
          <cell r="G66">
            <v>1499.19</v>
          </cell>
          <cell r="H66">
            <v>1434.23</v>
          </cell>
          <cell r="I66">
            <v>1499.19</v>
          </cell>
        </row>
        <row r="67">
          <cell r="A67" t="str">
            <v>1.1.2.01.001.0280</v>
          </cell>
          <cell r="B67" t="str">
            <v>A</v>
          </cell>
          <cell r="C67">
            <v>1</v>
          </cell>
          <cell r="D67">
            <v>1278</v>
          </cell>
          <cell r="E67" t="str">
            <v>Aliança Navegação e Logist. Ltda</v>
          </cell>
          <cell r="F67">
            <v>25375.69</v>
          </cell>
          <cell r="G67">
            <v>18137.2</v>
          </cell>
          <cell r="H67">
            <v>16734.59</v>
          </cell>
          <cell r="I67">
            <v>26778.3</v>
          </cell>
        </row>
        <row r="68">
          <cell r="A68" t="str">
            <v>1.1.2.01.001.0282</v>
          </cell>
          <cell r="B68" t="str">
            <v>A</v>
          </cell>
          <cell r="C68">
            <v>1</v>
          </cell>
          <cell r="D68">
            <v>1282</v>
          </cell>
          <cell r="E68" t="str">
            <v>Fertilizantes Tocantins - Estiva</v>
          </cell>
          <cell r="F68">
            <v>106190.37</v>
          </cell>
          <cell r="G68">
            <v>133355.29999999999</v>
          </cell>
          <cell r="H68">
            <v>164290.53</v>
          </cell>
          <cell r="I68">
            <v>75255.14</v>
          </cell>
        </row>
        <row r="69">
          <cell r="A69" t="str">
            <v>1.1.2.01.001.0307</v>
          </cell>
          <cell r="B69" t="str">
            <v>A</v>
          </cell>
          <cell r="C69">
            <v>1</v>
          </cell>
          <cell r="D69">
            <v>1377</v>
          </cell>
          <cell r="E69" t="str">
            <v>Vale Ferrovia Norte Sul</v>
          </cell>
          <cell r="F69">
            <v>79.680000000000007</v>
          </cell>
          <cell r="G69">
            <v>0</v>
          </cell>
          <cell r="H69">
            <v>0</v>
          </cell>
          <cell r="I69">
            <v>79.680000000000007</v>
          </cell>
        </row>
        <row r="70">
          <cell r="A70" t="str">
            <v>1.1.2.01.001.0313</v>
          </cell>
          <cell r="B70" t="str">
            <v>A</v>
          </cell>
          <cell r="C70">
            <v>1</v>
          </cell>
          <cell r="D70">
            <v>1405</v>
          </cell>
          <cell r="E70" t="str">
            <v>Suzano Papel e Celulose - Impera</v>
          </cell>
          <cell r="F70">
            <v>888853.15</v>
          </cell>
          <cell r="G70">
            <v>613389.04</v>
          </cell>
          <cell r="H70">
            <v>887899.06</v>
          </cell>
          <cell r="I70">
            <v>614343.13</v>
          </cell>
        </row>
        <row r="71">
          <cell r="A71" t="str">
            <v>1.1.2.01.001.0314</v>
          </cell>
          <cell r="B71" t="str">
            <v>A</v>
          </cell>
          <cell r="C71">
            <v>1</v>
          </cell>
          <cell r="D71">
            <v>1409</v>
          </cell>
          <cell r="E71" t="str">
            <v>Louis Dreyfus Commodities Brasil</v>
          </cell>
          <cell r="F71">
            <v>382661.01</v>
          </cell>
          <cell r="G71">
            <v>75600</v>
          </cell>
          <cell r="H71">
            <v>382661.01</v>
          </cell>
          <cell r="I71">
            <v>75600</v>
          </cell>
        </row>
        <row r="72">
          <cell r="A72" t="str">
            <v>1.1.2.01.001.0315</v>
          </cell>
          <cell r="B72" t="str">
            <v>A</v>
          </cell>
          <cell r="C72">
            <v>1</v>
          </cell>
          <cell r="D72">
            <v>1410</v>
          </cell>
          <cell r="E72" t="str">
            <v>Amaggi Exportação e Importação L</v>
          </cell>
          <cell r="F72">
            <v>50400</v>
          </cell>
          <cell r="G72">
            <v>145500</v>
          </cell>
          <cell r="H72">
            <v>50400</v>
          </cell>
          <cell r="I72">
            <v>145500</v>
          </cell>
        </row>
        <row r="73">
          <cell r="A73" t="str">
            <v>1.1.2.01.001.0316</v>
          </cell>
          <cell r="B73" t="str">
            <v>A</v>
          </cell>
          <cell r="C73">
            <v>1</v>
          </cell>
          <cell r="D73">
            <v>1411</v>
          </cell>
          <cell r="E73" t="str">
            <v>Terminal Corredor Norte S/A</v>
          </cell>
          <cell r="F73">
            <v>103770.79</v>
          </cell>
          <cell r="G73">
            <v>1097623.28</v>
          </cell>
          <cell r="H73">
            <v>725568.61</v>
          </cell>
          <cell r="I73">
            <v>475825.46</v>
          </cell>
        </row>
        <row r="74">
          <cell r="A74" t="str">
            <v>1.1.2.01.001.0317</v>
          </cell>
          <cell r="B74" t="str">
            <v>A</v>
          </cell>
          <cell r="C74">
            <v>1</v>
          </cell>
          <cell r="D74">
            <v>1412</v>
          </cell>
          <cell r="E74" t="str">
            <v>Glencore Serviços e Comércio</v>
          </cell>
          <cell r="F74">
            <v>103770.79</v>
          </cell>
          <cell r="G74">
            <v>103770.79</v>
          </cell>
          <cell r="H74">
            <v>103770.79</v>
          </cell>
          <cell r="I74">
            <v>103770.79</v>
          </cell>
        </row>
        <row r="75">
          <cell r="A75" t="str">
            <v>1.1.2.01.001.0321</v>
          </cell>
          <cell r="B75" t="str">
            <v>A</v>
          </cell>
          <cell r="C75">
            <v>1</v>
          </cell>
          <cell r="D75">
            <v>1418</v>
          </cell>
          <cell r="E75" t="str">
            <v>Amaggi &amp; LD Commodities Terminai</v>
          </cell>
          <cell r="F75">
            <v>103770.79</v>
          </cell>
          <cell r="G75">
            <v>103770.79</v>
          </cell>
          <cell r="H75">
            <v>207541.58</v>
          </cell>
          <cell r="I75">
            <v>0</v>
          </cell>
        </row>
        <row r="76">
          <cell r="A76" t="str">
            <v>1.1.2.01.001.0334</v>
          </cell>
          <cell r="B76" t="str">
            <v>A</v>
          </cell>
          <cell r="C76">
            <v>1</v>
          </cell>
          <cell r="D76">
            <v>1462</v>
          </cell>
          <cell r="E76" t="str">
            <v>Fertilizantes Tocantins Ltda</v>
          </cell>
          <cell r="F76">
            <v>100312.23</v>
          </cell>
          <cell r="G76">
            <v>92971.25</v>
          </cell>
          <cell r="H76">
            <v>100312.23</v>
          </cell>
          <cell r="I76">
            <v>92971.25</v>
          </cell>
        </row>
        <row r="77">
          <cell r="A77" t="str">
            <v>1.1.2.01.001.0342</v>
          </cell>
          <cell r="B77" t="str">
            <v>A</v>
          </cell>
          <cell r="C77">
            <v>1</v>
          </cell>
          <cell r="D77">
            <v>1497</v>
          </cell>
          <cell r="E77" t="str">
            <v>Brasbunker Participações S.A</v>
          </cell>
          <cell r="F77">
            <v>16393.5</v>
          </cell>
          <cell r="G77">
            <v>8392.89</v>
          </cell>
          <cell r="H77">
            <v>15527.85</v>
          </cell>
          <cell r="I77">
            <v>9258.5400000000009</v>
          </cell>
        </row>
        <row r="78">
          <cell r="A78" t="str">
            <v>1.1.2.01.001.0363</v>
          </cell>
          <cell r="B78" t="str">
            <v>A</v>
          </cell>
          <cell r="C78">
            <v>1</v>
          </cell>
          <cell r="D78">
            <v>1541</v>
          </cell>
          <cell r="E78" t="str">
            <v>Transrio Transporte e Logistica</v>
          </cell>
          <cell r="F78">
            <v>1335.74</v>
          </cell>
          <cell r="G78">
            <v>1106.3499999999999</v>
          </cell>
          <cell r="H78">
            <v>2442.09</v>
          </cell>
          <cell r="I78">
            <v>0</v>
          </cell>
        </row>
        <row r="79">
          <cell r="A79" t="str">
            <v>1.1.2.01.001.0375</v>
          </cell>
          <cell r="B79" t="str">
            <v>A</v>
          </cell>
          <cell r="C79">
            <v>1</v>
          </cell>
          <cell r="D79">
            <v>1568</v>
          </cell>
          <cell r="E79" t="str">
            <v>Gem Shipping Ltda</v>
          </cell>
          <cell r="F79">
            <v>14439.26</v>
          </cell>
          <cell r="G79">
            <v>63361.88</v>
          </cell>
          <cell r="H79">
            <v>77801.14</v>
          </cell>
          <cell r="I79">
            <v>0</v>
          </cell>
        </row>
        <row r="80">
          <cell r="A80" t="str">
            <v>1.1.2.01.001.0376</v>
          </cell>
          <cell r="B80" t="str">
            <v>A</v>
          </cell>
          <cell r="C80">
            <v>1</v>
          </cell>
          <cell r="D80">
            <v>1571</v>
          </cell>
          <cell r="E80" t="str">
            <v>Peninsula Norte Fertilizantes</v>
          </cell>
          <cell r="F80">
            <v>386182.63</v>
          </cell>
          <cell r="G80">
            <v>375370.97</v>
          </cell>
          <cell r="H80">
            <v>646485.93000000005</v>
          </cell>
          <cell r="I80">
            <v>115067.67</v>
          </cell>
        </row>
        <row r="81">
          <cell r="A81" t="str">
            <v>1.1.2.01.001.0387</v>
          </cell>
          <cell r="B81" t="str">
            <v>A</v>
          </cell>
          <cell r="C81">
            <v>1</v>
          </cell>
          <cell r="D81">
            <v>1629</v>
          </cell>
          <cell r="E81" t="str">
            <v>Consórcio Tegram- Itaqui</v>
          </cell>
          <cell r="F81">
            <v>17000</v>
          </cell>
          <cell r="G81">
            <v>17000</v>
          </cell>
          <cell r="H81">
            <v>17000</v>
          </cell>
          <cell r="I81">
            <v>17000</v>
          </cell>
        </row>
        <row r="82">
          <cell r="A82" t="str">
            <v>1.1.2.01.001.0391</v>
          </cell>
          <cell r="B82" t="str">
            <v>A</v>
          </cell>
          <cell r="C82">
            <v>1</v>
          </cell>
          <cell r="D82">
            <v>1641</v>
          </cell>
          <cell r="E82" t="str">
            <v>Ale Combustiveis</v>
          </cell>
          <cell r="F82">
            <v>41998.44</v>
          </cell>
          <cell r="G82">
            <v>129882.87</v>
          </cell>
          <cell r="H82">
            <v>41946.85</v>
          </cell>
          <cell r="I82">
            <v>129934.46</v>
          </cell>
        </row>
        <row r="83">
          <cell r="A83" t="str">
            <v>1.1.2.01.001.0394</v>
          </cell>
          <cell r="B83" t="str">
            <v>A</v>
          </cell>
          <cell r="C83">
            <v>1</v>
          </cell>
          <cell r="D83">
            <v>1655</v>
          </cell>
          <cell r="E83" t="str">
            <v>Alphamar Agência Marítima Ltda</v>
          </cell>
          <cell r="F83">
            <v>16301.12</v>
          </cell>
          <cell r="G83">
            <v>49759.76</v>
          </cell>
          <cell r="H83">
            <v>27271.54</v>
          </cell>
          <cell r="I83">
            <v>38789.339999999997</v>
          </cell>
        </row>
        <row r="84">
          <cell r="A84" t="str">
            <v>1.1.2.01.001.0395</v>
          </cell>
          <cell r="B84" t="str">
            <v>A</v>
          </cell>
          <cell r="C84">
            <v>1</v>
          </cell>
          <cell r="D84">
            <v>1656</v>
          </cell>
          <cell r="E84" t="str">
            <v>Rebras - Rio de Janeiro</v>
          </cell>
          <cell r="F84">
            <v>5530.15</v>
          </cell>
          <cell r="G84">
            <v>5530.15</v>
          </cell>
          <cell r="H84">
            <v>5530.15</v>
          </cell>
          <cell r="I84">
            <v>5530.15</v>
          </cell>
        </row>
        <row r="85">
          <cell r="A85" t="str">
            <v>1.1.2.01.001.0400</v>
          </cell>
          <cell r="B85" t="str">
            <v>A</v>
          </cell>
          <cell r="C85">
            <v>1</v>
          </cell>
          <cell r="D85">
            <v>1681</v>
          </cell>
          <cell r="E85" t="str">
            <v>Corredor Logistica e Infraestrut</v>
          </cell>
          <cell r="F85">
            <v>404130</v>
          </cell>
          <cell r="G85">
            <v>1699612.19</v>
          </cell>
          <cell r="H85">
            <v>784379.79</v>
          </cell>
          <cell r="I85">
            <v>1319362.3999999999</v>
          </cell>
        </row>
        <row r="86">
          <cell r="A86" t="str">
            <v>1.1.2.01.001.0406</v>
          </cell>
          <cell r="B86" t="str">
            <v>A</v>
          </cell>
          <cell r="C86">
            <v>1</v>
          </cell>
          <cell r="D86">
            <v>1694</v>
          </cell>
          <cell r="E86" t="str">
            <v>Cargill Agricola</v>
          </cell>
          <cell r="F86">
            <v>41.06</v>
          </cell>
          <cell r="G86">
            <v>590581.44999999995</v>
          </cell>
          <cell r="H86">
            <v>160317.54</v>
          </cell>
          <cell r="I86">
            <v>430304.97</v>
          </cell>
        </row>
        <row r="87">
          <cell r="A87" t="str">
            <v>1.1.2.01.001.0413</v>
          </cell>
          <cell r="B87" t="str">
            <v>A</v>
          </cell>
          <cell r="C87">
            <v>1</v>
          </cell>
          <cell r="D87">
            <v>1712</v>
          </cell>
          <cell r="E87" t="str">
            <v>Los Grobo - Filial Querencia</v>
          </cell>
          <cell r="F87">
            <v>0</v>
          </cell>
          <cell r="G87">
            <v>32051.98</v>
          </cell>
          <cell r="H87">
            <v>0</v>
          </cell>
          <cell r="I87">
            <v>32051.98</v>
          </cell>
        </row>
        <row r="88">
          <cell r="A88" t="str">
            <v>1.1.2.01.001.0423</v>
          </cell>
          <cell r="B88" t="str">
            <v>A</v>
          </cell>
          <cell r="C88">
            <v>1</v>
          </cell>
          <cell r="D88">
            <v>1736</v>
          </cell>
          <cell r="E88" t="str">
            <v>CIMAR - Cimentos do Maranhão S.A</v>
          </cell>
          <cell r="F88">
            <v>273075.09000000003</v>
          </cell>
          <cell r="G88">
            <v>0</v>
          </cell>
          <cell r="H88">
            <v>273075.09000000003</v>
          </cell>
          <cell r="I88">
            <v>0</v>
          </cell>
        </row>
        <row r="89">
          <cell r="A89" t="str">
            <v>1.1.2.01.001.0440</v>
          </cell>
          <cell r="B89" t="str">
            <v>A</v>
          </cell>
          <cell r="C89">
            <v>1</v>
          </cell>
          <cell r="D89">
            <v>1774</v>
          </cell>
          <cell r="E89" t="str">
            <v>Amaggi &amp; LD Commodities S.A.</v>
          </cell>
          <cell r="F89">
            <v>105877.62</v>
          </cell>
          <cell r="G89">
            <v>294548.82</v>
          </cell>
          <cell r="H89">
            <v>105877.62</v>
          </cell>
          <cell r="I89">
            <v>294548.82</v>
          </cell>
        </row>
        <row r="90">
          <cell r="A90" t="str">
            <v>1.1.2.01.001.0450</v>
          </cell>
          <cell r="B90" t="str">
            <v>A</v>
          </cell>
          <cell r="C90">
            <v>1</v>
          </cell>
          <cell r="D90">
            <v>1799</v>
          </cell>
          <cell r="E90" t="str">
            <v>Vieira Brasil Distribuidora</v>
          </cell>
          <cell r="F90">
            <v>48.32</v>
          </cell>
          <cell r="G90">
            <v>96.64</v>
          </cell>
          <cell r="H90">
            <v>144.96</v>
          </cell>
          <cell r="I90">
            <v>0</v>
          </cell>
        </row>
        <row r="91">
          <cell r="A91" t="str">
            <v>1.1.2.01.001.0482</v>
          </cell>
          <cell r="B91" t="str">
            <v>A</v>
          </cell>
          <cell r="C91">
            <v>1</v>
          </cell>
          <cell r="D91">
            <v>1868</v>
          </cell>
          <cell r="E91" t="str">
            <v>Suzano Papel e Celulose - Salvad</v>
          </cell>
          <cell r="F91">
            <v>1311301.27</v>
          </cell>
          <cell r="G91">
            <v>1311301.27</v>
          </cell>
          <cell r="H91">
            <v>1311301.27</v>
          </cell>
          <cell r="I91">
            <v>1311301.27</v>
          </cell>
        </row>
        <row r="92">
          <cell r="A92" t="str">
            <v>1.1.2.01.001.0489</v>
          </cell>
          <cell r="B92" t="str">
            <v>A</v>
          </cell>
          <cell r="C92">
            <v>1</v>
          </cell>
          <cell r="D92">
            <v>1881</v>
          </cell>
          <cell r="E92" t="str">
            <v>TOTAL DISTRIBUIDORA S.A</v>
          </cell>
          <cell r="F92">
            <v>2818.71</v>
          </cell>
          <cell r="G92">
            <v>0</v>
          </cell>
          <cell r="H92">
            <v>2818.71</v>
          </cell>
          <cell r="I92">
            <v>0</v>
          </cell>
        </row>
        <row r="93">
          <cell r="A93" t="str">
            <v>1.1.2.01.001.0490</v>
          </cell>
          <cell r="B93" t="str">
            <v>A</v>
          </cell>
          <cell r="C93">
            <v>1</v>
          </cell>
          <cell r="D93">
            <v>1894</v>
          </cell>
          <cell r="E93" t="str">
            <v>Agencia Maritima Cargonave</v>
          </cell>
          <cell r="F93">
            <v>189922.03</v>
          </cell>
          <cell r="G93">
            <v>384766.68</v>
          </cell>
          <cell r="H93">
            <v>375448.57</v>
          </cell>
          <cell r="I93">
            <v>199240.14</v>
          </cell>
        </row>
        <row r="94">
          <cell r="A94" t="str">
            <v>1.1.2.01.001.0500</v>
          </cell>
          <cell r="B94" t="str">
            <v>A</v>
          </cell>
          <cell r="C94">
            <v>1</v>
          </cell>
          <cell r="D94">
            <v>1934</v>
          </cell>
          <cell r="E94" t="str">
            <v>Aroma &amp; Sabor Alimentos Ltda - M</v>
          </cell>
          <cell r="F94">
            <v>13952.4</v>
          </cell>
          <cell r="G94">
            <v>13952.4</v>
          </cell>
          <cell r="H94">
            <v>13952.4</v>
          </cell>
          <cell r="I94">
            <v>13952.4</v>
          </cell>
        </row>
        <row r="95">
          <cell r="A95" t="str">
            <v>1.1.2.01.001.0503</v>
          </cell>
          <cell r="B95" t="str">
            <v>A</v>
          </cell>
          <cell r="C95">
            <v>1</v>
          </cell>
          <cell r="D95">
            <v>1939</v>
          </cell>
          <cell r="E95" t="str">
            <v>Terminal Quimico de Aratu S/A Te</v>
          </cell>
          <cell r="F95">
            <v>63660.54</v>
          </cell>
          <cell r="G95">
            <v>63806.7</v>
          </cell>
          <cell r="H95">
            <v>66675.09</v>
          </cell>
          <cell r="I95">
            <v>60792.15</v>
          </cell>
        </row>
        <row r="96">
          <cell r="A96" t="str">
            <v>1.1.2.01.001.0521</v>
          </cell>
          <cell r="B96" t="str">
            <v>A</v>
          </cell>
          <cell r="C96">
            <v>1</v>
          </cell>
          <cell r="D96">
            <v>2024</v>
          </cell>
          <cell r="E96" t="str">
            <v>Ebes Engenharia Ltda</v>
          </cell>
          <cell r="F96">
            <v>0</v>
          </cell>
          <cell r="G96">
            <v>48.32</v>
          </cell>
          <cell r="H96">
            <v>48.32</v>
          </cell>
          <cell r="I96">
            <v>0</v>
          </cell>
        </row>
        <row r="97">
          <cell r="A97" t="str">
            <v>1.1.2.01.001.0528</v>
          </cell>
          <cell r="B97" t="str">
            <v>A</v>
          </cell>
          <cell r="C97">
            <v>1</v>
          </cell>
          <cell r="D97">
            <v>2055</v>
          </cell>
          <cell r="E97" t="str">
            <v>Associação dos Práticos do MA -</v>
          </cell>
          <cell r="F97">
            <v>21932.74</v>
          </cell>
          <cell r="G97">
            <v>24393.4</v>
          </cell>
          <cell r="H97">
            <v>31472.01</v>
          </cell>
          <cell r="I97">
            <v>14854.13</v>
          </cell>
        </row>
        <row r="98">
          <cell r="A98" t="str">
            <v>1.1.2.01.001.0529</v>
          </cell>
          <cell r="B98" t="str">
            <v>A</v>
          </cell>
          <cell r="C98">
            <v>1</v>
          </cell>
          <cell r="D98">
            <v>2056</v>
          </cell>
          <cell r="E98" t="str">
            <v>Assoc. de Posto de Taxi Ponta da</v>
          </cell>
          <cell r="F98">
            <v>475.26</v>
          </cell>
          <cell r="G98">
            <v>475.26</v>
          </cell>
          <cell r="H98">
            <v>475.26</v>
          </cell>
          <cell r="I98">
            <v>475.26</v>
          </cell>
        </row>
        <row r="99">
          <cell r="A99" t="str">
            <v>1.1.2.01.001.0545</v>
          </cell>
          <cell r="B99" t="str">
            <v>A</v>
          </cell>
          <cell r="C99">
            <v>1</v>
          </cell>
          <cell r="D99">
            <v>2111</v>
          </cell>
          <cell r="E99" t="str">
            <v>Mic Tecnologia da Informação Ltd</v>
          </cell>
          <cell r="F99">
            <v>530.15</v>
          </cell>
          <cell r="G99">
            <v>1821.23</v>
          </cell>
          <cell r="H99">
            <v>1821.23</v>
          </cell>
          <cell r="I99">
            <v>530.15</v>
          </cell>
        </row>
        <row r="100">
          <cell r="A100" t="str">
            <v>1.1.2.01.001.0553</v>
          </cell>
          <cell r="B100" t="str">
            <v>A</v>
          </cell>
          <cell r="C100">
            <v>1</v>
          </cell>
          <cell r="D100">
            <v>2145</v>
          </cell>
          <cell r="E100" t="str">
            <v>Assoc. do Posto de Taxi do Itaqu</v>
          </cell>
          <cell r="F100">
            <v>601.38</v>
          </cell>
          <cell r="G100">
            <v>601.38</v>
          </cell>
          <cell r="H100">
            <v>601.38</v>
          </cell>
          <cell r="I100">
            <v>601.38</v>
          </cell>
        </row>
        <row r="101">
          <cell r="A101" t="str">
            <v>1.1.2.01.001.0559</v>
          </cell>
          <cell r="B101" t="str">
            <v>A</v>
          </cell>
          <cell r="C101">
            <v>1</v>
          </cell>
          <cell r="D101">
            <v>2163</v>
          </cell>
          <cell r="E101" t="str">
            <v>Unimar Agenciamentos Marítimos</v>
          </cell>
          <cell r="F101">
            <v>0</v>
          </cell>
          <cell r="G101">
            <v>4463.5</v>
          </cell>
          <cell r="H101">
            <v>1473.73</v>
          </cell>
          <cell r="I101">
            <v>2989.77</v>
          </cell>
        </row>
        <row r="102">
          <cell r="A102" t="str">
            <v>1.1.2.01.001.0570</v>
          </cell>
          <cell r="B102" t="str">
            <v>A</v>
          </cell>
          <cell r="C102">
            <v>1</v>
          </cell>
          <cell r="D102">
            <v>2186</v>
          </cell>
          <cell r="E102" t="str">
            <v>Ipiranga S.A</v>
          </cell>
          <cell r="F102">
            <v>54100.92</v>
          </cell>
          <cell r="G102">
            <v>54100.92</v>
          </cell>
          <cell r="H102">
            <v>84353.55</v>
          </cell>
          <cell r="I102">
            <v>23848.29</v>
          </cell>
        </row>
        <row r="103">
          <cell r="A103" t="str">
            <v>1.1.2.01.001.0572</v>
          </cell>
          <cell r="B103" t="str">
            <v>A</v>
          </cell>
          <cell r="C103">
            <v>1</v>
          </cell>
          <cell r="D103">
            <v>2200</v>
          </cell>
          <cell r="E103" t="str">
            <v>Potiguar Materiais de Construção</v>
          </cell>
          <cell r="F103">
            <v>0</v>
          </cell>
          <cell r="G103">
            <v>48.32</v>
          </cell>
          <cell r="H103">
            <v>48.32</v>
          </cell>
          <cell r="I103">
            <v>0</v>
          </cell>
        </row>
        <row r="104">
          <cell r="A104" t="str">
            <v>1.1.2.01.001.0576</v>
          </cell>
          <cell r="B104" t="str">
            <v>A</v>
          </cell>
          <cell r="C104">
            <v>1</v>
          </cell>
          <cell r="D104">
            <v>2207</v>
          </cell>
          <cell r="E104" t="str">
            <v>CHS Agronegocio - Ind. e Comerci</v>
          </cell>
          <cell r="F104">
            <v>0</v>
          </cell>
          <cell r="G104">
            <v>20655</v>
          </cell>
          <cell r="H104">
            <v>0</v>
          </cell>
          <cell r="I104">
            <v>20655</v>
          </cell>
        </row>
        <row r="105">
          <cell r="A105" t="str">
            <v>1.1.2.01.001.0578</v>
          </cell>
          <cell r="B105" t="str">
            <v>A</v>
          </cell>
          <cell r="C105">
            <v>1</v>
          </cell>
          <cell r="D105">
            <v>2224</v>
          </cell>
          <cell r="E105" t="str">
            <v>Glencore Serviços S.A</v>
          </cell>
          <cell r="F105">
            <v>762471.54</v>
          </cell>
          <cell r="G105">
            <v>806708.17</v>
          </cell>
          <cell r="H105">
            <v>1161629.71</v>
          </cell>
          <cell r="I105">
            <v>407550</v>
          </cell>
        </row>
        <row r="106">
          <cell r="A106" t="str">
            <v>1.1.2.01.001.0579</v>
          </cell>
          <cell r="B106" t="str">
            <v>A</v>
          </cell>
          <cell r="C106">
            <v>1</v>
          </cell>
          <cell r="D106">
            <v>2225</v>
          </cell>
          <cell r="E106" t="str">
            <v>Maxtec</v>
          </cell>
          <cell r="F106">
            <v>0</v>
          </cell>
          <cell r="G106">
            <v>143.76</v>
          </cell>
          <cell r="H106">
            <v>143.76</v>
          </cell>
          <cell r="I106">
            <v>0</v>
          </cell>
        </row>
        <row r="107">
          <cell r="A107" t="str">
            <v>1.1.2.01.001.0581</v>
          </cell>
          <cell r="B107" t="str">
            <v>A</v>
          </cell>
          <cell r="C107">
            <v>1</v>
          </cell>
          <cell r="D107">
            <v>2227</v>
          </cell>
          <cell r="E107" t="str">
            <v>Tequimar</v>
          </cell>
          <cell r="F107">
            <v>3637.54</v>
          </cell>
          <cell r="G107">
            <v>3637.54</v>
          </cell>
          <cell r="H107">
            <v>3637.54</v>
          </cell>
          <cell r="I107">
            <v>3637.54</v>
          </cell>
        </row>
        <row r="108">
          <cell r="A108" t="str">
            <v>1.1.2.01.001.0582</v>
          </cell>
          <cell r="B108" t="str">
            <v>A</v>
          </cell>
          <cell r="C108">
            <v>1</v>
          </cell>
          <cell r="D108">
            <v>2228</v>
          </cell>
          <cell r="E108" t="str">
            <v>Amaggi &amp; LD Commodities Term. Po</v>
          </cell>
          <cell r="F108">
            <v>777147.74</v>
          </cell>
          <cell r="G108">
            <v>803624.64</v>
          </cell>
          <cell r="H108">
            <v>777147.74</v>
          </cell>
          <cell r="I108">
            <v>803624.64</v>
          </cell>
        </row>
        <row r="109">
          <cell r="A109" t="str">
            <v>1.1.2.01.001.0585</v>
          </cell>
          <cell r="B109" t="str">
            <v>A</v>
          </cell>
          <cell r="C109">
            <v>1</v>
          </cell>
          <cell r="D109">
            <v>2234</v>
          </cell>
          <cell r="E109" t="str">
            <v>Abengoa Construção Brasil Ltda</v>
          </cell>
          <cell r="F109">
            <v>0</v>
          </cell>
          <cell r="G109">
            <v>18.97</v>
          </cell>
          <cell r="H109">
            <v>18.97</v>
          </cell>
          <cell r="I109">
            <v>0</v>
          </cell>
        </row>
        <row r="110">
          <cell r="A110" t="str">
            <v>1.1.2.01.001.0597</v>
          </cell>
          <cell r="B110" t="str">
            <v>A</v>
          </cell>
          <cell r="C110">
            <v>1</v>
          </cell>
          <cell r="D110">
            <v>2271</v>
          </cell>
          <cell r="E110" t="str">
            <v>Ebes Importadora e Distribuidora</v>
          </cell>
          <cell r="F110">
            <v>1.69</v>
          </cell>
          <cell r="G110">
            <v>0</v>
          </cell>
          <cell r="H110">
            <v>0</v>
          </cell>
          <cell r="I110">
            <v>1.69</v>
          </cell>
        </row>
        <row r="111">
          <cell r="A111" t="str">
            <v>1.1.2.01.001.0598</v>
          </cell>
          <cell r="B111" t="str">
            <v>A</v>
          </cell>
          <cell r="C111">
            <v>1</v>
          </cell>
          <cell r="D111">
            <v>2276</v>
          </cell>
          <cell r="E111" t="str">
            <v>Telefônica Brasil S.A.</v>
          </cell>
          <cell r="F111">
            <v>3674.24</v>
          </cell>
          <cell r="G111">
            <v>3674.24</v>
          </cell>
          <cell r="H111">
            <v>3674.24</v>
          </cell>
          <cell r="I111">
            <v>3674.24</v>
          </cell>
        </row>
        <row r="112">
          <cell r="A112" t="str">
            <v>1.1.2.01.001.0599</v>
          </cell>
          <cell r="B112" t="str">
            <v>A</v>
          </cell>
          <cell r="C112">
            <v>1</v>
          </cell>
          <cell r="D112">
            <v>2278</v>
          </cell>
          <cell r="E112" t="str">
            <v>Wilhelmsen Ships  - São Luís</v>
          </cell>
          <cell r="F112">
            <v>137661.73000000001</v>
          </cell>
          <cell r="G112">
            <v>122379.99</v>
          </cell>
          <cell r="H112">
            <v>260041.72</v>
          </cell>
          <cell r="I112">
            <v>0</v>
          </cell>
        </row>
        <row r="113">
          <cell r="A113" t="str">
            <v>1.1.2.01.001.0608</v>
          </cell>
          <cell r="B113" t="str">
            <v>A</v>
          </cell>
          <cell r="C113">
            <v>1</v>
          </cell>
          <cell r="D113">
            <v>2292</v>
          </cell>
          <cell r="E113" t="str">
            <v>FERTIMPORT S/A - São Luís</v>
          </cell>
          <cell r="F113">
            <v>8975.26</v>
          </cell>
          <cell r="G113">
            <v>19034.71</v>
          </cell>
          <cell r="H113">
            <v>16435.47</v>
          </cell>
          <cell r="I113">
            <v>11574.5</v>
          </cell>
        </row>
        <row r="114">
          <cell r="A114" t="str">
            <v>1.1.2.01.001.0610</v>
          </cell>
          <cell r="B114" t="str">
            <v>A</v>
          </cell>
          <cell r="C114">
            <v>1</v>
          </cell>
          <cell r="D114">
            <v>2302</v>
          </cell>
          <cell r="E114" t="str">
            <v>G5 Soluções Logística e Transpor</v>
          </cell>
          <cell r="F114">
            <v>631.33000000000004</v>
          </cell>
          <cell r="G114">
            <v>501.41</v>
          </cell>
          <cell r="H114">
            <v>631.33000000000004</v>
          </cell>
          <cell r="I114">
            <v>501.41</v>
          </cell>
        </row>
        <row r="115">
          <cell r="A115" t="str">
            <v>1.1.2.01.001.0611</v>
          </cell>
          <cell r="B115" t="str">
            <v>A</v>
          </cell>
          <cell r="C115">
            <v>1</v>
          </cell>
          <cell r="D115">
            <v>2307</v>
          </cell>
          <cell r="E115" t="str">
            <v>Bunge Alimentos S.A</v>
          </cell>
          <cell r="F115">
            <v>177250</v>
          </cell>
          <cell r="G115">
            <v>539757.93000000005</v>
          </cell>
          <cell r="H115">
            <v>344026.22</v>
          </cell>
          <cell r="I115">
            <v>372981.71</v>
          </cell>
        </row>
        <row r="116">
          <cell r="A116" t="str">
            <v>1.1.2.01.001.0620</v>
          </cell>
          <cell r="B116" t="str">
            <v>A</v>
          </cell>
          <cell r="C116">
            <v>1</v>
          </cell>
          <cell r="D116">
            <v>2340</v>
          </cell>
          <cell r="E116" t="str">
            <v>BCI Brasil China Imp. e Distribu</v>
          </cell>
          <cell r="F116">
            <v>0</v>
          </cell>
          <cell r="G116">
            <v>32690.43</v>
          </cell>
          <cell r="H116">
            <v>0</v>
          </cell>
          <cell r="I116">
            <v>32690.43</v>
          </cell>
        </row>
        <row r="117">
          <cell r="A117" t="str">
            <v>1.1.2.01.001.0622</v>
          </cell>
          <cell r="B117" t="str">
            <v>A</v>
          </cell>
          <cell r="C117">
            <v>1</v>
          </cell>
          <cell r="D117">
            <v>2360</v>
          </cell>
          <cell r="E117" t="str">
            <v>Glencore Importadora e Exportado</v>
          </cell>
          <cell r="F117">
            <v>164980.62</v>
          </cell>
          <cell r="G117">
            <v>178769.37</v>
          </cell>
          <cell r="H117">
            <v>164999.99</v>
          </cell>
          <cell r="I117">
            <v>178750</v>
          </cell>
        </row>
        <row r="118">
          <cell r="A118" t="str">
            <v>1.1.2.01.001.0627</v>
          </cell>
          <cell r="B118" t="str">
            <v>A</v>
          </cell>
          <cell r="C118">
            <v>1</v>
          </cell>
          <cell r="D118">
            <v>2368</v>
          </cell>
          <cell r="E118" t="str">
            <v>Glenda de Lourdes F.dos Santos-M</v>
          </cell>
          <cell r="F118">
            <v>8393.6</v>
          </cell>
          <cell r="G118">
            <v>2940.06</v>
          </cell>
          <cell r="H118">
            <v>5501.65</v>
          </cell>
          <cell r="I118">
            <v>5832.01</v>
          </cell>
        </row>
        <row r="119">
          <cell r="A119" t="str">
            <v>1.1.2.01.001.0628</v>
          </cell>
          <cell r="B119" t="str">
            <v>A</v>
          </cell>
          <cell r="C119">
            <v>1</v>
          </cell>
          <cell r="D119">
            <v>2369</v>
          </cell>
          <cell r="E119" t="str">
            <v>Ribeirão S.A - São Luís</v>
          </cell>
          <cell r="F119">
            <v>67779.08</v>
          </cell>
          <cell r="G119">
            <v>47095.38</v>
          </cell>
          <cell r="H119">
            <v>67779.08</v>
          </cell>
          <cell r="I119">
            <v>47095.38</v>
          </cell>
        </row>
        <row r="120">
          <cell r="A120" t="str">
            <v>1.1.2.01.001.0635</v>
          </cell>
          <cell r="B120" t="str">
            <v>A</v>
          </cell>
          <cell r="C120">
            <v>1</v>
          </cell>
          <cell r="D120">
            <v>2381</v>
          </cell>
          <cell r="E120" t="str">
            <v>Dislub Combustíveis Ltda</v>
          </cell>
          <cell r="F120">
            <v>0</v>
          </cell>
          <cell r="G120">
            <v>1537.24</v>
          </cell>
          <cell r="H120">
            <v>1537.24</v>
          </cell>
          <cell r="I120">
            <v>0</v>
          </cell>
        </row>
        <row r="121">
          <cell r="A121" t="str">
            <v>1.1.2.01.001.0643</v>
          </cell>
          <cell r="B121" t="str">
            <v>A</v>
          </cell>
          <cell r="C121">
            <v>1</v>
          </cell>
          <cell r="D121">
            <v>2405</v>
          </cell>
          <cell r="E121" t="str">
            <v>Agrex do Brasil - Com. Porto Nac</v>
          </cell>
          <cell r="F121">
            <v>0</v>
          </cell>
          <cell r="G121">
            <v>164195.62</v>
          </cell>
          <cell r="H121">
            <v>0</v>
          </cell>
          <cell r="I121">
            <v>164195.62</v>
          </cell>
        </row>
        <row r="122">
          <cell r="A122" t="str">
            <v>1.1.2.01.001.0654</v>
          </cell>
          <cell r="B122" t="str">
            <v>A</v>
          </cell>
          <cell r="C122">
            <v>1</v>
          </cell>
          <cell r="D122">
            <v>2433</v>
          </cell>
          <cell r="E122" t="str">
            <v>Blueway Trading Imp e Exp - São</v>
          </cell>
          <cell r="F122">
            <v>0</v>
          </cell>
          <cell r="G122">
            <v>89834.06</v>
          </cell>
          <cell r="H122">
            <v>89834.06</v>
          </cell>
          <cell r="I122">
            <v>0</v>
          </cell>
        </row>
        <row r="123">
          <cell r="A123" t="str">
            <v>1.1.2.01.001.0657</v>
          </cell>
          <cell r="B123" t="str">
            <v>A</v>
          </cell>
          <cell r="C123">
            <v>1</v>
          </cell>
          <cell r="D123">
            <v>2441</v>
          </cell>
          <cell r="E123" t="str">
            <v>Setta Combustíveis S/A</v>
          </cell>
          <cell r="F123">
            <v>0</v>
          </cell>
          <cell r="G123">
            <v>1536.88</v>
          </cell>
          <cell r="H123">
            <v>1536.88</v>
          </cell>
          <cell r="I123">
            <v>0</v>
          </cell>
        </row>
        <row r="124">
          <cell r="A124" t="str">
            <v>1.1.2.01.001.0671</v>
          </cell>
          <cell r="B124" t="str">
            <v>A</v>
          </cell>
          <cell r="C124">
            <v>1</v>
          </cell>
          <cell r="D124">
            <v>2517</v>
          </cell>
          <cell r="E124" t="str">
            <v>Tricon Energy do Brasil Ltda</v>
          </cell>
          <cell r="F124">
            <v>0</v>
          </cell>
          <cell r="G124">
            <v>493.38</v>
          </cell>
          <cell r="H124">
            <v>0</v>
          </cell>
          <cell r="I124">
            <v>493.38</v>
          </cell>
        </row>
        <row r="125">
          <cell r="A125" t="str">
            <v>1.1.2.01.001.0672</v>
          </cell>
          <cell r="B125" t="str">
            <v>A</v>
          </cell>
          <cell r="C125">
            <v>1</v>
          </cell>
          <cell r="D125">
            <v>2519</v>
          </cell>
          <cell r="E125" t="str">
            <v>Green Distribuidora de Petroleo</v>
          </cell>
          <cell r="F125">
            <v>1288.8599999999999</v>
          </cell>
          <cell r="G125">
            <v>1284.8</v>
          </cell>
          <cell r="H125">
            <v>1288.8599999999999</v>
          </cell>
          <cell r="I125">
            <v>1284.8</v>
          </cell>
        </row>
        <row r="126">
          <cell r="A126" t="str">
            <v>1.1.2.01.001.0676</v>
          </cell>
          <cell r="B126" t="str">
            <v>A</v>
          </cell>
          <cell r="C126">
            <v>1</v>
          </cell>
          <cell r="D126">
            <v>2550</v>
          </cell>
          <cell r="E126" t="str">
            <v>Cargill Agrícola S.A - Guarujá</v>
          </cell>
          <cell r="F126">
            <v>0</v>
          </cell>
          <cell r="G126">
            <v>694706.6</v>
          </cell>
          <cell r="H126">
            <v>517673.25</v>
          </cell>
          <cell r="I126">
            <v>177033.35</v>
          </cell>
        </row>
        <row r="127">
          <cell r="A127" t="str">
            <v>1.1.2.01.001.0682</v>
          </cell>
          <cell r="B127" t="str">
            <v>A</v>
          </cell>
          <cell r="C127">
            <v>1</v>
          </cell>
          <cell r="D127">
            <v>2585</v>
          </cell>
          <cell r="E127" t="str">
            <v>VLI Multimodal</v>
          </cell>
          <cell r="F127">
            <v>529147.98</v>
          </cell>
          <cell r="G127">
            <v>2334885.41</v>
          </cell>
          <cell r="H127">
            <v>519623.71</v>
          </cell>
          <cell r="I127">
            <v>2344409.6800000002</v>
          </cell>
        </row>
        <row r="128">
          <cell r="A128" t="str">
            <v>1.1.2.01.001.0689</v>
          </cell>
          <cell r="B128" t="str">
            <v>A</v>
          </cell>
          <cell r="C128">
            <v>1</v>
          </cell>
          <cell r="D128">
            <v>2643</v>
          </cell>
          <cell r="E128" t="str">
            <v>Mapa Comissária Despachos Aduane</v>
          </cell>
          <cell r="F128">
            <v>0</v>
          </cell>
          <cell r="G128">
            <v>187.88</v>
          </cell>
          <cell r="H128">
            <v>46.97</v>
          </cell>
          <cell r="I128">
            <v>140.91</v>
          </cell>
        </row>
        <row r="129">
          <cell r="A129" t="str">
            <v>1.1.2.01.001.0690</v>
          </cell>
          <cell r="B129" t="str">
            <v>A</v>
          </cell>
          <cell r="C129">
            <v>1</v>
          </cell>
          <cell r="D129">
            <v>2656</v>
          </cell>
          <cell r="E129" t="str">
            <v>São Paulo Três Locação de Torres</v>
          </cell>
          <cell r="F129">
            <v>105.09</v>
          </cell>
          <cell r="G129">
            <v>11861.98</v>
          </cell>
          <cell r="H129">
            <v>0</v>
          </cell>
          <cell r="I129">
            <v>11967.07</v>
          </cell>
        </row>
        <row r="130">
          <cell r="A130" t="str">
            <v>1.1.2.01.001.0696</v>
          </cell>
          <cell r="B130" t="str">
            <v>A</v>
          </cell>
          <cell r="C130">
            <v>1</v>
          </cell>
          <cell r="D130">
            <v>2673</v>
          </cell>
          <cell r="E130" t="str">
            <v>Transrio MTZ</v>
          </cell>
          <cell r="F130">
            <v>2447.48</v>
          </cell>
          <cell r="G130">
            <v>2447.48</v>
          </cell>
          <cell r="H130">
            <v>2447.48</v>
          </cell>
          <cell r="I130">
            <v>2447.48</v>
          </cell>
        </row>
        <row r="131">
          <cell r="A131" t="str">
            <v>1.1.2.01.001.0697</v>
          </cell>
          <cell r="B131" t="str">
            <v>A</v>
          </cell>
          <cell r="C131">
            <v>1</v>
          </cell>
          <cell r="D131">
            <v>2674</v>
          </cell>
          <cell r="E131" t="str">
            <v>GDX Log Transportes</v>
          </cell>
          <cell r="F131">
            <v>662.29</v>
          </cell>
          <cell r="G131">
            <v>1021.6</v>
          </cell>
          <cell r="H131">
            <v>1194.1500000000001</v>
          </cell>
          <cell r="I131">
            <v>489.74</v>
          </cell>
        </row>
        <row r="132">
          <cell r="A132" t="str">
            <v>1.1.2.01.001.0704</v>
          </cell>
          <cell r="B132" t="str">
            <v>A</v>
          </cell>
          <cell r="C132">
            <v>1</v>
          </cell>
          <cell r="D132">
            <v>2724</v>
          </cell>
          <cell r="E132" t="str">
            <v>Pedro Yan Sá Pinto Alimentos -Me</v>
          </cell>
          <cell r="F132">
            <v>6284.79</v>
          </cell>
          <cell r="G132">
            <v>3220.55</v>
          </cell>
          <cell r="H132">
            <v>0</v>
          </cell>
          <cell r="I132">
            <v>9505.34</v>
          </cell>
        </row>
        <row r="133">
          <cell r="A133" t="str">
            <v>1.1.2.01.001.0706</v>
          </cell>
          <cell r="B133" t="str">
            <v>A</v>
          </cell>
          <cell r="C133">
            <v>1</v>
          </cell>
          <cell r="D133">
            <v>2726</v>
          </cell>
          <cell r="E133" t="str">
            <v>Gavilon do Brasil</v>
          </cell>
          <cell r="F133">
            <v>5974.01</v>
          </cell>
          <cell r="G133">
            <v>0</v>
          </cell>
          <cell r="H133">
            <v>0</v>
          </cell>
          <cell r="I133">
            <v>5974.01</v>
          </cell>
        </row>
        <row r="134">
          <cell r="A134" t="str">
            <v>1.1.2.01.001.0707</v>
          </cell>
          <cell r="B134" t="str">
            <v>A</v>
          </cell>
          <cell r="C134">
            <v>1</v>
          </cell>
          <cell r="D134">
            <v>2738</v>
          </cell>
          <cell r="E134" t="str">
            <v>GAC Logística do Brasil Ltda</v>
          </cell>
          <cell r="F134">
            <v>110401.22</v>
          </cell>
          <cell r="G134">
            <v>41158.44</v>
          </cell>
          <cell r="H134">
            <v>110401.22</v>
          </cell>
          <cell r="I134">
            <v>41158.44</v>
          </cell>
        </row>
        <row r="135">
          <cell r="A135" t="str">
            <v>1.1.2.01.001.0708</v>
          </cell>
          <cell r="B135" t="str">
            <v>A</v>
          </cell>
          <cell r="C135">
            <v>1</v>
          </cell>
          <cell r="D135">
            <v>2754</v>
          </cell>
          <cell r="E135" t="str">
            <v>Federal Distribuidora de Petróle</v>
          </cell>
          <cell r="F135">
            <v>3467.72</v>
          </cell>
          <cell r="G135">
            <v>0</v>
          </cell>
          <cell r="H135">
            <v>0</v>
          </cell>
          <cell r="I135">
            <v>3467.72</v>
          </cell>
        </row>
        <row r="136">
          <cell r="A136" t="str">
            <v>1.1.2.01.001.0712</v>
          </cell>
          <cell r="B136" t="str">
            <v>A</v>
          </cell>
          <cell r="C136">
            <v>1</v>
          </cell>
          <cell r="D136">
            <v>2782</v>
          </cell>
          <cell r="E136" t="str">
            <v>Novaagri Infraestrutura de Armaz</v>
          </cell>
          <cell r="F136">
            <v>0</v>
          </cell>
          <cell r="G136">
            <v>169583.28</v>
          </cell>
          <cell r="H136">
            <v>169583.28</v>
          </cell>
          <cell r="I136">
            <v>0</v>
          </cell>
        </row>
        <row r="137">
          <cell r="A137" t="str">
            <v>1.1.2.01.001.0714</v>
          </cell>
          <cell r="B137" t="str">
            <v>A</v>
          </cell>
          <cell r="C137">
            <v>1</v>
          </cell>
          <cell r="D137">
            <v>2784</v>
          </cell>
          <cell r="E137" t="str">
            <v>Rochamar Agência Marítima - São</v>
          </cell>
          <cell r="F137">
            <v>17141.009999999998</v>
          </cell>
          <cell r="G137">
            <v>2611.88</v>
          </cell>
          <cell r="H137">
            <v>19752.89</v>
          </cell>
          <cell r="I137">
            <v>0</v>
          </cell>
        </row>
        <row r="138">
          <cell r="A138" t="str">
            <v>1.1.2.01.001.0716</v>
          </cell>
          <cell r="B138" t="str">
            <v>A</v>
          </cell>
          <cell r="C138">
            <v>1</v>
          </cell>
          <cell r="D138">
            <v>2791</v>
          </cell>
          <cell r="E138" t="str">
            <v>Tequimar-Filial</v>
          </cell>
          <cell r="F138">
            <v>161773.29</v>
          </cell>
          <cell r="G138">
            <v>249170.03</v>
          </cell>
          <cell r="H138">
            <v>161773.29</v>
          </cell>
          <cell r="I138">
            <v>249170.03</v>
          </cell>
        </row>
        <row r="139">
          <cell r="A139" t="str">
            <v>1.1.2.01.001.0723</v>
          </cell>
          <cell r="B139" t="str">
            <v>A</v>
          </cell>
          <cell r="C139">
            <v>1</v>
          </cell>
          <cell r="D139">
            <v>2817</v>
          </cell>
          <cell r="E139" t="str">
            <v>Amart Services Consultoria</v>
          </cell>
          <cell r="F139">
            <v>0</v>
          </cell>
          <cell r="G139">
            <v>16916.64</v>
          </cell>
          <cell r="H139">
            <v>16916.64</v>
          </cell>
          <cell r="I139">
            <v>0</v>
          </cell>
        </row>
        <row r="140">
          <cell r="A140" t="str">
            <v>1.1.2.01.001.0733</v>
          </cell>
          <cell r="B140" t="str">
            <v>A</v>
          </cell>
          <cell r="C140">
            <v>1</v>
          </cell>
          <cell r="D140">
            <v>2885</v>
          </cell>
          <cell r="E140" t="str">
            <v>Rohde Nilsen do Brasil</v>
          </cell>
          <cell r="F140">
            <v>0</v>
          </cell>
          <cell r="G140">
            <v>419.41</v>
          </cell>
          <cell r="H140">
            <v>419.41</v>
          </cell>
          <cell r="I140">
            <v>0</v>
          </cell>
        </row>
        <row r="141">
          <cell r="A141" t="str">
            <v>1.1.2.01.001.0737</v>
          </cell>
          <cell r="B141" t="str">
            <v>A</v>
          </cell>
          <cell r="C141">
            <v>1</v>
          </cell>
          <cell r="D141">
            <v>2900</v>
          </cell>
          <cell r="E141" t="str">
            <v>Agrex do Brasil S.A. - Monte Ale</v>
          </cell>
          <cell r="F141">
            <v>0.02</v>
          </cell>
          <cell r="G141">
            <v>0</v>
          </cell>
          <cell r="H141">
            <v>0</v>
          </cell>
          <cell r="I141">
            <v>0.02</v>
          </cell>
        </row>
        <row r="142">
          <cell r="A142" t="str">
            <v>1.1.2.01.001.0740</v>
          </cell>
          <cell r="B142" t="str">
            <v>A</v>
          </cell>
          <cell r="C142">
            <v>1</v>
          </cell>
          <cell r="D142">
            <v>2920</v>
          </cell>
          <cell r="E142" t="str">
            <v>ADM do Brasi Ltda</v>
          </cell>
          <cell r="F142">
            <v>127897.95</v>
          </cell>
          <cell r="G142">
            <v>413842.64</v>
          </cell>
          <cell r="H142">
            <v>134850.57</v>
          </cell>
          <cell r="I142">
            <v>406890.02</v>
          </cell>
        </row>
        <row r="143">
          <cell r="A143" t="str">
            <v>1.1.2.01.001.0748</v>
          </cell>
          <cell r="B143" t="str">
            <v>A</v>
          </cell>
          <cell r="C143">
            <v>1</v>
          </cell>
          <cell r="D143">
            <v>2953</v>
          </cell>
          <cell r="E143" t="str">
            <v>NML - Tankers &amp; Bulkers</v>
          </cell>
          <cell r="F143">
            <v>0</v>
          </cell>
          <cell r="G143">
            <v>189928.59</v>
          </cell>
          <cell r="H143">
            <v>6835.72</v>
          </cell>
          <cell r="I143">
            <v>183092.87</v>
          </cell>
        </row>
        <row r="144">
          <cell r="A144" t="str">
            <v>1.1.2.01.001.0751</v>
          </cell>
          <cell r="B144" t="str">
            <v>A</v>
          </cell>
          <cell r="C144">
            <v>1</v>
          </cell>
          <cell r="D144">
            <v>2962</v>
          </cell>
          <cell r="E144" t="str">
            <v>João Paulo de Aquino Rocha</v>
          </cell>
          <cell r="F144">
            <v>2974</v>
          </cell>
          <cell r="G144">
            <v>0</v>
          </cell>
          <cell r="H144">
            <v>0</v>
          </cell>
          <cell r="I144">
            <v>2974</v>
          </cell>
        </row>
        <row r="145">
          <cell r="A145" t="str">
            <v>1.1.2.01.001.0757</v>
          </cell>
          <cell r="B145" t="str">
            <v>A</v>
          </cell>
          <cell r="C145">
            <v>1</v>
          </cell>
          <cell r="D145">
            <v>2999</v>
          </cell>
          <cell r="E145" t="str">
            <v>Transglobal Operações Portuárias</v>
          </cell>
          <cell r="F145">
            <v>2930.22</v>
          </cell>
          <cell r="G145">
            <v>3583.34</v>
          </cell>
          <cell r="H145">
            <v>2930.22</v>
          </cell>
          <cell r="I145">
            <v>3583.34</v>
          </cell>
        </row>
        <row r="146">
          <cell r="A146" t="str">
            <v>1.1.2.01.001.0763</v>
          </cell>
          <cell r="B146" t="str">
            <v>A</v>
          </cell>
          <cell r="C146">
            <v>1</v>
          </cell>
          <cell r="D146">
            <v>3797</v>
          </cell>
          <cell r="E146" t="str">
            <v>North Star Serviços Marítimos Lt</v>
          </cell>
          <cell r="F146">
            <v>0</v>
          </cell>
          <cell r="G146">
            <v>8854.65</v>
          </cell>
          <cell r="H146">
            <v>1354.86</v>
          </cell>
          <cell r="I146">
            <v>7499.79</v>
          </cell>
        </row>
        <row r="147">
          <cell r="A147" t="str">
            <v>1.1.2.01.001.0764</v>
          </cell>
          <cell r="B147" t="str">
            <v>A</v>
          </cell>
          <cell r="C147">
            <v>1</v>
          </cell>
          <cell r="D147">
            <v>3798</v>
          </cell>
          <cell r="E147" t="str">
            <v>Maria Alice Mendes</v>
          </cell>
          <cell r="F147">
            <v>3012.47</v>
          </cell>
          <cell r="G147">
            <v>1655.24</v>
          </cell>
          <cell r="H147">
            <v>0</v>
          </cell>
          <cell r="I147">
            <v>4667.71</v>
          </cell>
        </row>
        <row r="148">
          <cell r="A148" t="str">
            <v>1.1.2.01.001.0773</v>
          </cell>
          <cell r="B148" t="str">
            <v>A</v>
          </cell>
          <cell r="C148">
            <v>1</v>
          </cell>
          <cell r="D148">
            <v>3824</v>
          </cell>
          <cell r="E148" t="str">
            <v>Yara Brasil Fertilizantes S/A</v>
          </cell>
          <cell r="F148">
            <v>152014.91</v>
          </cell>
          <cell r="G148">
            <v>214494.33</v>
          </cell>
          <cell r="H148">
            <v>153129.46</v>
          </cell>
          <cell r="I148">
            <v>213379.78</v>
          </cell>
        </row>
        <row r="149">
          <cell r="A149" t="str">
            <v>1.1.2.01.001.0777</v>
          </cell>
          <cell r="B149" t="str">
            <v>A</v>
          </cell>
          <cell r="C149">
            <v>1</v>
          </cell>
          <cell r="D149">
            <v>3846</v>
          </cell>
          <cell r="E149" t="str">
            <v>ARBEMPORTO-MA</v>
          </cell>
          <cell r="F149">
            <v>682.74</v>
          </cell>
          <cell r="G149">
            <v>682.74</v>
          </cell>
          <cell r="H149">
            <v>1365.48</v>
          </cell>
          <cell r="I149">
            <v>0</v>
          </cell>
        </row>
        <row r="150">
          <cell r="A150" t="str">
            <v>1.1.2.01.001.0780</v>
          </cell>
          <cell r="B150" t="str">
            <v>A</v>
          </cell>
          <cell r="C150">
            <v>1</v>
          </cell>
          <cell r="D150">
            <v>3859</v>
          </cell>
          <cell r="E150" t="str">
            <v>DTA Engenharia Filial</v>
          </cell>
          <cell r="F150">
            <v>7.24</v>
          </cell>
          <cell r="G150">
            <v>0</v>
          </cell>
          <cell r="H150">
            <v>0</v>
          </cell>
          <cell r="I150">
            <v>7.24</v>
          </cell>
        </row>
        <row r="151">
          <cell r="A151" t="str">
            <v>1.1.2.01.001.0781</v>
          </cell>
          <cell r="B151" t="str">
            <v>A</v>
          </cell>
          <cell r="C151">
            <v>1</v>
          </cell>
          <cell r="D151">
            <v>3860</v>
          </cell>
          <cell r="E151" t="str">
            <v>Atlantimport Comercial S/A</v>
          </cell>
          <cell r="F151">
            <v>65894.570000000007</v>
          </cell>
          <cell r="G151">
            <v>0</v>
          </cell>
          <cell r="H151">
            <v>65894.570000000007</v>
          </cell>
          <cell r="I151">
            <v>0</v>
          </cell>
        </row>
        <row r="152">
          <cell r="A152" t="str">
            <v>1.1.2.01.001.0791</v>
          </cell>
          <cell r="B152" t="str">
            <v>A</v>
          </cell>
          <cell r="C152">
            <v>1</v>
          </cell>
          <cell r="D152">
            <v>3888</v>
          </cell>
          <cell r="E152" t="str">
            <v>Cofco Brasil S.A - Santa Rosa TO</v>
          </cell>
          <cell r="F152">
            <v>0</v>
          </cell>
          <cell r="G152">
            <v>466.65</v>
          </cell>
          <cell r="H152">
            <v>466.65</v>
          </cell>
          <cell r="I152">
            <v>0</v>
          </cell>
        </row>
        <row r="153">
          <cell r="A153" t="str">
            <v>1.1.2.01.001.0792</v>
          </cell>
          <cell r="B153" t="str">
            <v>A</v>
          </cell>
          <cell r="C153">
            <v>1</v>
          </cell>
          <cell r="D153">
            <v>3894</v>
          </cell>
          <cell r="E153" t="str">
            <v>C. E. C de Lima</v>
          </cell>
          <cell r="F153">
            <v>0</v>
          </cell>
          <cell r="G153">
            <v>140.91</v>
          </cell>
          <cell r="H153">
            <v>140.91</v>
          </cell>
          <cell r="I153">
            <v>0</v>
          </cell>
        </row>
        <row r="154">
          <cell r="A154" t="str">
            <v>1.1.2.01.001.0794</v>
          </cell>
          <cell r="B154" t="str">
            <v>A</v>
          </cell>
          <cell r="C154">
            <v>1</v>
          </cell>
          <cell r="D154">
            <v>3896</v>
          </cell>
          <cell r="E154" t="str">
            <v>Cofco Internacional - Silvanópol</v>
          </cell>
          <cell r="F154">
            <v>0</v>
          </cell>
          <cell r="G154">
            <v>5040.5200000000004</v>
          </cell>
          <cell r="H154">
            <v>5040.5200000000004</v>
          </cell>
          <cell r="I154">
            <v>0</v>
          </cell>
        </row>
        <row r="155">
          <cell r="A155" t="str">
            <v>1.1.2.01.001.0795</v>
          </cell>
          <cell r="B155" t="str">
            <v>A</v>
          </cell>
          <cell r="C155">
            <v>1</v>
          </cell>
          <cell r="D155">
            <v>3897</v>
          </cell>
          <cell r="E155" t="str">
            <v>Cofco Internacional - Canarana</v>
          </cell>
          <cell r="F155">
            <v>0</v>
          </cell>
          <cell r="G155">
            <v>34490.32</v>
          </cell>
          <cell r="H155">
            <v>34490.32</v>
          </cell>
          <cell r="I155">
            <v>0</v>
          </cell>
        </row>
        <row r="156">
          <cell r="A156" t="str">
            <v>1.1.2.01.001.0796</v>
          </cell>
          <cell r="B156" t="str">
            <v>A</v>
          </cell>
          <cell r="C156">
            <v>1</v>
          </cell>
          <cell r="D156">
            <v>3898</v>
          </cell>
          <cell r="E156" t="str">
            <v>Montserrat</v>
          </cell>
          <cell r="F156">
            <v>234.85</v>
          </cell>
          <cell r="G156">
            <v>0</v>
          </cell>
          <cell r="H156">
            <v>234.85</v>
          </cell>
          <cell r="I156">
            <v>0</v>
          </cell>
        </row>
        <row r="157">
          <cell r="A157" t="str">
            <v>1.1.2.01.001.0802</v>
          </cell>
          <cell r="B157" t="str">
            <v>A</v>
          </cell>
          <cell r="C157">
            <v>1</v>
          </cell>
          <cell r="D157">
            <v>3915</v>
          </cell>
          <cell r="E157" t="str">
            <v>CMA CGM do Brasil - Santos</v>
          </cell>
          <cell r="F157">
            <v>164.97</v>
          </cell>
          <cell r="G157">
            <v>0</v>
          </cell>
          <cell r="H157">
            <v>0</v>
          </cell>
          <cell r="I157">
            <v>164.97</v>
          </cell>
        </row>
        <row r="158">
          <cell r="A158" t="str">
            <v>1.1.2.01.001.0803</v>
          </cell>
          <cell r="B158" t="str">
            <v>A</v>
          </cell>
          <cell r="C158">
            <v>1</v>
          </cell>
          <cell r="D158">
            <v>3923</v>
          </cell>
          <cell r="E158" t="str">
            <v>Ferry Brasil Eireli</v>
          </cell>
          <cell r="F158">
            <v>693.59</v>
          </cell>
          <cell r="G158">
            <v>693.59</v>
          </cell>
          <cell r="H158">
            <v>693.59</v>
          </cell>
          <cell r="I158">
            <v>693.59</v>
          </cell>
        </row>
        <row r="159">
          <cell r="A159" t="str">
            <v>1.1.2.01.001.0804</v>
          </cell>
          <cell r="B159" t="str">
            <v>A</v>
          </cell>
          <cell r="C159">
            <v>1</v>
          </cell>
          <cell r="D159">
            <v>3926</v>
          </cell>
          <cell r="E159" t="str">
            <v>L F P Rodrigues Farmácia do Trab</v>
          </cell>
          <cell r="F159">
            <v>700</v>
          </cell>
          <cell r="G159">
            <v>700</v>
          </cell>
          <cell r="H159">
            <v>700</v>
          </cell>
          <cell r="I159">
            <v>700</v>
          </cell>
        </row>
        <row r="160">
          <cell r="A160" t="str">
            <v>1.1.2.01.001.0809</v>
          </cell>
          <cell r="B160" t="str">
            <v>A</v>
          </cell>
          <cell r="C160">
            <v>1</v>
          </cell>
          <cell r="D160">
            <v>3962</v>
          </cell>
          <cell r="E160" t="str">
            <v>Adubos Araguaia - Rondonópolis</v>
          </cell>
          <cell r="F160">
            <v>0</v>
          </cell>
          <cell r="G160">
            <v>12207.9</v>
          </cell>
          <cell r="H160">
            <v>0</v>
          </cell>
          <cell r="I160">
            <v>12207.9</v>
          </cell>
        </row>
        <row r="161">
          <cell r="A161" t="str">
            <v>1.1.2.01.001.0814</v>
          </cell>
          <cell r="B161" t="str">
            <v>A</v>
          </cell>
          <cell r="C161">
            <v>1</v>
          </cell>
          <cell r="D161">
            <v>3978</v>
          </cell>
          <cell r="E161" t="str">
            <v>R C Gomes Eireli</v>
          </cell>
          <cell r="F161">
            <v>732.83</v>
          </cell>
          <cell r="G161">
            <v>752.73</v>
          </cell>
          <cell r="H161">
            <v>732.83</v>
          </cell>
          <cell r="I161">
            <v>752.73</v>
          </cell>
        </row>
        <row r="162">
          <cell r="A162" t="str">
            <v>1.1.2.01.001.0818</v>
          </cell>
          <cell r="B162" t="str">
            <v>A</v>
          </cell>
          <cell r="C162">
            <v>1</v>
          </cell>
          <cell r="D162">
            <v>3999</v>
          </cell>
          <cell r="E162" t="str">
            <v>Itacel Terminal de Celulose de I</v>
          </cell>
          <cell r="F162">
            <v>108291.23</v>
          </cell>
          <cell r="G162">
            <v>54038.49</v>
          </cell>
          <cell r="H162">
            <v>54252.74</v>
          </cell>
          <cell r="I162">
            <v>108076.98</v>
          </cell>
        </row>
        <row r="163">
          <cell r="A163" t="str">
            <v>1.1.2.01.001.0819</v>
          </cell>
          <cell r="B163" t="str">
            <v>A</v>
          </cell>
          <cell r="C163">
            <v>1</v>
          </cell>
          <cell r="D163">
            <v>4004</v>
          </cell>
          <cell r="E163" t="str">
            <v>PetroBahia S/A</v>
          </cell>
          <cell r="F163">
            <v>977.48</v>
          </cell>
          <cell r="G163">
            <v>977.48</v>
          </cell>
          <cell r="H163">
            <v>977.48</v>
          </cell>
          <cell r="I163">
            <v>977.48</v>
          </cell>
        </row>
        <row r="164">
          <cell r="A164" t="str">
            <v>1.1.2.01.001.0821</v>
          </cell>
          <cell r="B164" t="str">
            <v>A</v>
          </cell>
          <cell r="C164">
            <v>1</v>
          </cell>
          <cell r="D164">
            <v>4008</v>
          </cell>
          <cell r="E164" t="str">
            <v>Mercantil Veras Eireli</v>
          </cell>
          <cell r="F164">
            <v>2837.34</v>
          </cell>
          <cell r="G164">
            <v>1120</v>
          </cell>
          <cell r="H164">
            <v>1157.3399999999999</v>
          </cell>
          <cell r="I164">
            <v>2800</v>
          </cell>
        </row>
        <row r="165">
          <cell r="A165" t="str">
            <v>1.1.2.01.001.0823</v>
          </cell>
          <cell r="B165" t="str">
            <v>A</v>
          </cell>
          <cell r="C165">
            <v>1</v>
          </cell>
          <cell r="D165">
            <v>4017</v>
          </cell>
          <cell r="E165" t="str">
            <v>AVTEC - Assoc.Agric.Fam.Pesc.Art</v>
          </cell>
          <cell r="F165">
            <v>768</v>
          </cell>
          <cell r="G165">
            <v>768</v>
          </cell>
          <cell r="H165">
            <v>768</v>
          </cell>
          <cell r="I165">
            <v>768</v>
          </cell>
        </row>
        <row r="166">
          <cell r="A166" t="str">
            <v>1.1.2.01.001.0825</v>
          </cell>
          <cell r="B166" t="str">
            <v>A</v>
          </cell>
          <cell r="C166">
            <v>1</v>
          </cell>
          <cell r="D166">
            <v>4030</v>
          </cell>
          <cell r="E166" t="str">
            <v>Adubos Araguaia Ind e Com</v>
          </cell>
          <cell r="F166">
            <v>7161.79</v>
          </cell>
          <cell r="G166">
            <v>5810.04</v>
          </cell>
          <cell r="H166">
            <v>7161.79</v>
          </cell>
          <cell r="I166">
            <v>5810.04</v>
          </cell>
        </row>
        <row r="167">
          <cell r="A167" t="str">
            <v>1.1.2.01.001.0826</v>
          </cell>
          <cell r="B167" t="str">
            <v>A</v>
          </cell>
          <cell r="C167">
            <v>1</v>
          </cell>
          <cell r="D167">
            <v>4035</v>
          </cell>
          <cell r="E167" t="str">
            <v>Montserrat Transportes Agencia M</v>
          </cell>
          <cell r="F167">
            <v>0</v>
          </cell>
          <cell r="G167">
            <v>46.97</v>
          </cell>
          <cell r="H167">
            <v>46.97</v>
          </cell>
          <cell r="I167">
            <v>0</v>
          </cell>
        </row>
        <row r="168">
          <cell r="A168" t="str">
            <v>1.1.2.01.001.0827</v>
          </cell>
          <cell r="B168" t="str">
            <v>A</v>
          </cell>
          <cell r="C168">
            <v>1</v>
          </cell>
          <cell r="D168">
            <v>4037</v>
          </cell>
          <cell r="E168" t="str">
            <v>Armazém Mateus</v>
          </cell>
          <cell r="F168">
            <v>0</v>
          </cell>
          <cell r="G168">
            <v>144.96</v>
          </cell>
          <cell r="H168">
            <v>144.96</v>
          </cell>
          <cell r="I168">
            <v>0</v>
          </cell>
        </row>
        <row r="169">
          <cell r="A169" t="str">
            <v>1.1.2.01.001.0828</v>
          </cell>
          <cell r="B169" t="str">
            <v>A</v>
          </cell>
          <cell r="C169">
            <v>1</v>
          </cell>
          <cell r="D169">
            <v>4038</v>
          </cell>
          <cell r="E169" t="str">
            <v>Armazem Mateus S.A</v>
          </cell>
          <cell r="F169">
            <v>0</v>
          </cell>
          <cell r="G169">
            <v>193.28</v>
          </cell>
          <cell r="H169">
            <v>193.28</v>
          </cell>
          <cell r="I169">
            <v>0</v>
          </cell>
        </row>
        <row r="170">
          <cell r="A170" t="str">
            <v>1.1.2.01.001.0829</v>
          </cell>
          <cell r="B170" t="str">
            <v>A</v>
          </cell>
          <cell r="C170">
            <v>1</v>
          </cell>
          <cell r="D170">
            <v>4040</v>
          </cell>
          <cell r="E170" t="str">
            <v>Parnaiba Geração e Comercializaç</v>
          </cell>
          <cell r="F170">
            <v>0</v>
          </cell>
          <cell r="G170">
            <v>2374.64</v>
          </cell>
          <cell r="H170">
            <v>2374.64</v>
          </cell>
          <cell r="I170">
            <v>0</v>
          </cell>
        </row>
        <row r="171">
          <cell r="A171" t="str">
            <v>1.1.2.01.001.0830</v>
          </cell>
          <cell r="B171" t="str">
            <v>A</v>
          </cell>
          <cell r="C171">
            <v>1</v>
          </cell>
          <cell r="D171">
            <v>4041</v>
          </cell>
          <cell r="E171" t="str">
            <v>Coli Shipping &amp; Transport do Bra</v>
          </cell>
          <cell r="F171">
            <v>0</v>
          </cell>
          <cell r="G171">
            <v>2474.3200000000002</v>
          </cell>
          <cell r="H171">
            <v>0</v>
          </cell>
          <cell r="I171">
            <v>2474.3200000000002</v>
          </cell>
        </row>
        <row r="172">
          <cell r="A172" t="str">
            <v>1.1.2.01.001.0831</v>
          </cell>
          <cell r="B172" t="str">
            <v>A</v>
          </cell>
          <cell r="C172">
            <v>1</v>
          </cell>
          <cell r="D172">
            <v>4043</v>
          </cell>
          <cell r="E172" t="str">
            <v>Atlantimport Comercial</v>
          </cell>
          <cell r="F172">
            <v>0</v>
          </cell>
          <cell r="G172">
            <v>137777.39000000001</v>
          </cell>
          <cell r="H172">
            <v>0</v>
          </cell>
          <cell r="I172">
            <v>137777.39000000001</v>
          </cell>
        </row>
        <row r="173">
          <cell r="A173" t="str">
            <v>1.1.2.01.001.0832</v>
          </cell>
          <cell r="B173" t="str">
            <v>A</v>
          </cell>
          <cell r="C173">
            <v>1</v>
          </cell>
          <cell r="D173">
            <v>4044</v>
          </cell>
          <cell r="E173" t="str">
            <v>Focus Internacional Trading EIRE</v>
          </cell>
          <cell r="F173">
            <v>0</v>
          </cell>
          <cell r="G173">
            <v>48.32</v>
          </cell>
          <cell r="H173">
            <v>48.32</v>
          </cell>
          <cell r="I173">
            <v>0</v>
          </cell>
        </row>
        <row r="174">
          <cell r="A174" t="str">
            <v>1.1.2.01.001.0833</v>
          </cell>
          <cell r="B174" t="str">
            <v>A</v>
          </cell>
          <cell r="C174">
            <v>1</v>
          </cell>
          <cell r="D174">
            <v>4046</v>
          </cell>
          <cell r="E174" t="str">
            <v>Midas Importação e Exportação Lt</v>
          </cell>
          <cell r="F174">
            <v>0</v>
          </cell>
          <cell r="G174">
            <v>96.64</v>
          </cell>
          <cell r="H174">
            <v>96.64</v>
          </cell>
          <cell r="I174">
            <v>0</v>
          </cell>
        </row>
        <row r="175">
          <cell r="A175" t="str">
            <v>1.1.2.01.002</v>
          </cell>
          <cell r="B175" t="str">
            <v>S</v>
          </cell>
          <cell r="C175">
            <v>1</v>
          </cell>
          <cell r="D175">
            <v>1514</v>
          </cell>
          <cell r="E175" t="str">
            <v>Recebimentos à Confirmar/Compens</v>
          </cell>
          <cell r="F175">
            <v>400020.7</v>
          </cell>
          <cell r="G175">
            <v>8756127.1600000001</v>
          </cell>
          <cell r="H175">
            <v>8466970.0199999996</v>
          </cell>
          <cell r="I175">
            <v>689177.84</v>
          </cell>
        </row>
        <row r="176">
          <cell r="A176" t="str">
            <v>1.1.2.01.002.0002</v>
          </cell>
          <cell r="B176" t="str">
            <v>A</v>
          </cell>
          <cell r="C176">
            <v>1</v>
          </cell>
          <cell r="D176">
            <v>1525</v>
          </cell>
          <cell r="E176" t="str">
            <v>Cobrança à Compensar - Banco do</v>
          </cell>
          <cell r="F176">
            <v>400020.7</v>
          </cell>
          <cell r="G176">
            <v>8756127.1600000001</v>
          </cell>
          <cell r="H176">
            <v>8466970.0199999996</v>
          </cell>
          <cell r="I176">
            <v>689177.84</v>
          </cell>
        </row>
        <row r="177">
          <cell r="A177" t="str">
            <v>1.1.2.01.003</v>
          </cell>
          <cell r="B177" t="str">
            <v>S</v>
          </cell>
          <cell r="C177">
            <v>1</v>
          </cell>
          <cell r="D177">
            <v>3778</v>
          </cell>
          <cell r="E177" t="str">
            <v>Provisão p/ Perdas nos Receb. -</v>
          </cell>
          <cell r="F177">
            <v>9745.9</v>
          </cell>
          <cell r="G177">
            <v>0</v>
          </cell>
          <cell r="H177">
            <v>5981.74</v>
          </cell>
          <cell r="I177">
            <v>-15727.64</v>
          </cell>
        </row>
        <row r="178">
          <cell r="A178" t="str">
            <v>1.1.2.01.003.0001</v>
          </cell>
          <cell r="B178" t="str">
            <v>A</v>
          </cell>
          <cell r="C178">
            <v>1</v>
          </cell>
          <cell r="D178">
            <v>1613</v>
          </cell>
          <cell r="E178" t="str">
            <v>Provisão p/ Perdas nos Receb. -</v>
          </cell>
          <cell r="F178">
            <v>9745.9</v>
          </cell>
          <cell r="G178">
            <v>0</v>
          </cell>
          <cell r="H178">
            <v>5981.74</v>
          </cell>
          <cell r="I178">
            <v>-15727.64</v>
          </cell>
        </row>
        <row r="179">
          <cell r="A179" t="str">
            <v>1.1.3</v>
          </cell>
          <cell r="B179" t="str">
            <v>S</v>
          </cell>
          <cell r="C179">
            <v>1</v>
          </cell>
          <cell r="D179">
            <v>234</v>
          </cell>
          <cell r="E179" t="str">
            <v>Almoxarifado</v>
          </cell>
          <cell r="F179">
            <v>106816.93</v>
          </cell>
          <cell r="G179">
            <v>5618</v>
          </cell>
          <cell r="H179">
            <v>18373.21</v>
          </cell>
          <cell r="I179">
            <v>94061.72</v>
          </cell>
        </row>
        <row r="180">
          <cell r="A180" t="str">
            <v>1.1.3.01</v>
          </cell>
          <cell r="B180" t="str">
            <v>A</v>
          </cell>
          <cell r="C180">
            <v>1</v>
          </cell>
          <cell r="D180">
            <v>235</v>
          </cell>
          <cell r="E180" t="str">
            <v>Material de Consumo</v>
          </cell>
          <cell r="F180">
            <v>106816.93</v>
          </cell>
          <cell r="G180">
            <v>5618</v>
          </cell>
          <cell r="H180">
            <v>18373.21</v>
          </cell>
          <cell r="I180">
            <v>94061.72</v>
          </cell>
        </row>
        <row r="181">
          <cell r="A181" t="str">
            <v>1.1.4</v>
          </cell>
          <cell r="B181" t="str">
            <v>S</v>
          </cell>
          <cell r="C181">
            <v>1</v>
          </cell>
          <cell r="D181">
            <v>236</v>
          </cell>
          <cell r="E181" t="str">
            <v>Outros Créditos</v>
          </cell>
          <cell r="F181">
            <v>4172461.57</v>
          </cell>
          <cell r="G181">
            <v>1081824.01</v>
          </cell>
          <cell r="H181">
            <v>1073529.1299999999</v>
          </cell>
          <cell r="I181">
            <v>4180756.45</v>
          </cell>
        </row>
        <row r="182">
          <cell r="A182" t="str">
            <v>1.1.4.01</v>
          </cell>
          <cell r="B182" t="str">
            <v>S</v>
          </cell>
          <cell r="C182">
            <v>1</v>
          </cell>
          <cell r="D182">
            <v>237</v>
          </cell>
          <cell r="E182" t="str">
            <v>Adiantamentos Concedidos</v>
          </cell>
          <cell r="F182">
            <v>109180.07</v>
          </cell>
          <cell r="G182">
            <v>1016387.05</v>
          </cell>
          <cell r="H182">
            <v>1011230.81</v>
          </cell>
          <cell r="I182">
            <v>114336.31</v>
          </cell>
        </row>
        <row r="183">
          <cell r="A183" t="str">
            <v>1.1.4.01.001</v>
          </cell>
          <cell r="B183" t="str">
            <v>A</v>
          </cell>
          <cell r="C183">
            <v>1</v>
          </cell>
          <cell r="D183">
            <v>238</v>
          </cell>
          <cell r="E183" t="str">
            <v>Adiantamentos a Empregados</v>
          </cell>
          <cell r="F183">
            <v>0</v>
          </cell>
          <cell r="G183">
            <v>926913.54</v>
          </cell>
          <cell r="H183">
            <v>926913.54</v>
          </cell>
          <cell r="I183">
            <v>0</v>
          </cell>
        </row>
        <row r="184">
          <cell r="A184" t="str">
            <v>1.1.4.01.002</v>
          </cell>
          <cell r="B184" t="str">
            <v>A</v>
          </cell>
          <cell r="C184">
            <v>1</v>
          </cell>
          <cell r="D184">
            <v>239</v>
          </cell>
          <cell r="E184" t="str">
            <v>Adiantamentos de Férias</v>
          </cell>
          <cell r="F184">
            <v>65315.43</v>
          </cell>
          <cell r="G184">
            <v>0</v>
          </cell>
          <cell r="H184">
            <v>65315.43</v>
          </cell>
          <cell r="I184">
            <v>0</v>
          </cell>
        </row>
        <row r="185">
          <cell r="A185" t="str">
            <v>1.1.4.01.003</v>
          </cell>
          <cell r="B185" t="str">
            <v>A</v>
          </cell>
          <cell r="C185">
            <v>1</v>
          </cell>
          <cell r="D185">
            <v>240</v>
          </cell>
          <cell r="E185" t="str">
            <v>Adiantamentos de 13º Salários</v>
          </cell>
          <cell r="F185">
            <v>35814.400000000001</v>
          </cell>
          <cell r="G185">
            <v>69668.3</v>
          </cell>
          <cell r="H185">
            <v>0</v>
          </cell>
          <cell r="I185">
            <v>105482.7</v>
          </cell>
        </row>
        <row r="186">
          <cell r="A186" t="str">
            <v>1.1.4.01.004</v>
          </cell>
          <cell r="B186" t="str">
            <v>A</v>
          </cell>
          <cell r="C186">
            <v>1</v>
          </cell>
          <cell r="D186">
            <v>241</v>
          </cell>
          <cell r="E186" t="str">
            <v>Adiantamentos para Despesas</v>
          </cell>
          <cell r="F186">
            <v>0</v>
          </cell>
          <cell r="G186">
            <v>10951.6</v>
          </cell>
          <cell r="H186">
            <v>10951.6</v>
          </cell>
          <cell r="I186">
            <v>0</v>
          </cell>
        </row>
        <row r="187">
          <cell r="A187" t="str">
            <v>1.1.4.01.007</v>
          </cell>
          <cell r="B187" t="str">
            <v>A</v>
          </cell>
          <cell r="C187">
            <v>1</v>
          </cell>
          <cell r="D187">
            <v>2452</v>
          </cell>
          <cell r="E187" t="str">
            <v>Adiantamento de Férias Próximo m</v>
          </cell>
          <cell r="F187">
            <v>8050.24</v>
          </cell>
          <cell r="G187">
            <v>8853.61</v>
          </cell>
          <cell r="H187">
            <v>8050.24</v>
          </cell>
          <cell r="I187">
            <v>8853.61</v>
          </cell>
        </row>
        <row r="188">
          <cell r="A188" t="str">
            <v>1.1.4.03</v>
          </cell>
          <cell r="B188" t="str">
            <v>S</v>
          </cell>
          <cell r="C188">
            <v>1</v>
          </cell>
          <cell r="D188">
            <v>247</v>
          </cell>
          <cell r="E188" t="str">
            <v>Outros Valores a Receber</v>
          </cell>
          <cell r="F188">
            <v>4063281.5</v>
          </cell>
          <cell r="G188">
            <v>65436.959999999999</v>
          </cell>
          <cell r="H188">
            <v>62298.32</v>
          </cell>
          <cell r="I188">
            <v>4066420.14</v>
          </cell>
        </row>
        <row r="189">
          <cell r="A189" t="str">
            <v>1.1.4.03.001</v>
          </cell>
          <cell r="B189" t="str">
            <v>A</v>
          </cell>
          <cell r="C189">
            <v>1</v>
          </cell>
          <cell r="D189">
            <v>248</v>
          </cell>
          <cell r="E189" t="str">
            <v>Depósitos Recursais e Judiciais</v>
          </cell>
          <cell r="F189">
            <v>3308647.65</v>
          </cell>
          <cell r="G189">
            <v>9828.51</v>
          </cell>
          <cell r="H189">
            <v>6290</v>
          </cell>
          <cell r="I189">
            <v>3312186.16</v>
          </cell>
        </row>
        <row r="190">
          <cell r="A190" t="str">
            <v>1.1.4.03.008</v>
          </cell>
          <cell r="B190" t="str">
            <v>A</v>
          </cell>
          <cell r="C190">
            <v>1</v>
          </cell>
          <cell r="D190">
            <v>1834</v>
          </cell>
          <cell r="E190" t="str">
            <v>Caução DNIT</v>
          </cell>
          <cell r="F190">
            <v>2250</v>
          </cell>
          <cell r="G190">
            <v>0</v>
          </cell>
          <cell r="H190">
            <v>0</v>
          </cell>
          <cell r="I190">
            <v>2250</v>
          </cell>
        </row>
        <row r="191">
          <cell r="A191" t="str">
            <v>1.1.4.03.009</v>
          </cell>
          <cell r="B191" t="str">
            <v>A</v>
          </cell>
          <cell r="C191">
            <v>1</v>
          </cell>
          <cell r="D191">
            <v>1927</v>
          </cell>
          <cell r="E191" t="str">
            <v>Outros Valores a Recuperar</v>
          </cell>
          <cell r="F191">
            <v>3000</v>
          </cell>
          <cell r="G191">
            <v>0</v>
          </cell>
          <cell r="H191">
            <v>0</v>
          </cell>
          <cell r="I191">
            <v>3000</v>
          </cell>
        </row>
        <row r="192">
          <cell r="A192" t="str">
            <v>1.1.4.03.011</v>
          </cell>
          <cell r="B192" t="str">
            <v>A</v>
          </cell>
          <cell r="C192">
            <v>1</v>
          </cell>
          <cell r="D192">
            <v>2157</v>
          </cell>
          <cell r="E192" t="str">
            <v>Valores a Receber de Funcionário</v>
          </cell>
          <cell r="F192">
            <v>68110.78</v>
          </cell>
          <cell r="G192">
            <v>54927.65</v>
          </cell>
          <cell r="H192">
            <v>54771.32</v>
          </cell>
          <cell r="I192">
            <v>68267.11</v>
          </cell>
        </row>
        <row r="193">
          <cell r="A193" t="str">
            <v>1.1.4.03.012</v>
          </cell>
          <cell r="B193" t="str">
            <v>A</v>
          </cell>
          <cell r="C193">
            <v>1</v>
          </cell>
          <cell r="D193">
            <v>2459</v>
          </cell>
          <cell r="E193" t="str">
            <v>Acordo Min. Público do Trabalho</v>
          </cell>
          <cell r="F193">
            <v>70844.600000000006</v>
          </cell>
          <cell r="G193">
            <v>0</v>
          </cell>
          <cell r="H193">
            <v>0</v>
          </cell>
          <cell r="I193">
            <v>70844.600000000006</v>
          </cell>
        </row>
        <row r="194">
          <cell r="A194" t="str">
            <v>1.1.4.03.016</v>
          </cell>
          <cell r="B194" t="str">
            <v>A</v>
          </cell>
          <cell r="C194">
            <v>1</v>
          </cell>
          <cell r="D194">
            <v>2979</v>
          </cell>
          <cell r="E194" t="str">
            <v>Saldo Negativo Beneficios Jimena</v>
          </cell>
          <cell r="F194">
            <v>1237</v>
          </cell>
          <cell r="G194">
            <v>680.8</v>
          </cell>
          <cell r="H194">
            <v>1237</v>
          </cell>
          <cell r="I194">
            <v>680.8</v>
          </cell>
        </row>
        <row r="195">
          <cell r="A195" t="str">
            <v>1.1.4.03.018</v>
          </cell>
          <cell r="B195" t="str">
            <v>A</v>
          </cell>
          <cell r="C195">
            <v>1</v>
          </cell>
          <cell r="D195">
            <v>3922</v>
          </cell>
          <cell r="E195" t="str">
            <v>Valor a Recuperar OGMO e Brazil</v>
          </cell>
          <cell r="F195">
            <v>609191.47</v>
          </cell>
          <cell r="G195">
            <v>0</v>
          </cell>
          <cell r="H195">
            <v>0</v>
          </cell>
          <cell r="I195">
            <v>609191.47</v>
          </cell>
        </row>
        <row r="196">
          <cell r="A196" t="str">
            <v>1.1.5</v>
          </cell>
          <cell r="B196" t="str">
            <v>S</v>
          </cell>
          <cell r="C196">
            <v>1</v>
          </cell>
          <cell r="D196">
            <v>255</v>
          </cell>
          <cell r="E196" t="str">
            <v>Tributos e Contrib a Recup/Comp</v>
          </cell>
          <cell r="F196">
            <v>11880080.369999999</v>
          </cell>
          <cell r="G196">
            <v>885760.32</v>
          </cell>
          <cell r="H196">
            <v>844162.41</v>
          </cell>
          <cell r="I196">
            <v>11921678.279999999</v>
          </cell>
        </row>
        <row r="197">
          <cell r="A197" t="str">
            <v>1.1.5.02</v>
          </cell>
          <cell r="B197" t="str">
            <v>A</v>
          </cell>
          <cell r="C197">
            <v>1</v>
          </cell>
          <cell r="D197">
            <v>257</v>
          </cell>
          <cell r="E197" t="str">
            <v>PIS/PASEP</v>
          </cell>
          <cell r="F197">
            <v>0</v>
          </cell>
          <cell r="G197">
            <v>19674.04</v>
          </cell>
          <cell r="H197">
            <v>19674.04</v>
          </cell>
          <cell r="I197">
            <v>0</v>
          </cell>
        </row>
        <row r="198">
          <cell r="A198" t="str">
            <v>1.1.5.03</v>
          </cell>
          <cell r="B198" t="str">
            <v>A</v>
          </cell>
          <cell r="C198">
            <v>1</v>
          </cell>
          <cell r="D198">
            <v>258</v>
          </cell>
          <cell r="E198" t="str">
            <v>COFINS</v>
          </cell>
          <cell r="F198">
            <v>0</v>
          </cell>
          <cell r="G198">
            <v>90803.69</v>
          </cell>
          <cell r="H198">
            <v>90803.69</v>
          </cell>
          <cell r="I198">
            <v>0</v>
          </cell>
        </row>
        <row r="199">
          <cell r="A199" t="str">
            <v>1.1.5.04</v>
          </cell>
          <cell r="B199" t="str">
            <v>A</v>
          </cell>
          <cell r="C199">
            <v>1</v>
          </cell>
          <cell r="D199">
            <v>259</v>
          </cell>
          <cell r="E199" t="str">
            <v>ISS</v>
          </cell>
          <cell r="F199">
            <v>0</v>
          </cell>
          <cell r="G199">
            <v>213747.19</v>
          </cell>
          <cell r="H199">
            <v>213747.19</v>
          </cell>
          <cell r="I199">
            <v>0</v>
          </cell>
        </row>
        <row r="200">
          <cell r="A200" t="str">
            <v>1.1.5.05</v>
          </cell>
          <cell r="B200" t="str">
            <v>A</v>
          </cell>
          <cell r="C200">
            <v>1</v>
          </cell>
          <cell r="D200">
            <v>260</v>
          </cell>
          <cell r="E200" t="str">
            <v>IRPJ</v>
          </cell>
          <cell r="F200">
            <v>0</v>
          </cell>
          <cell r="G200">
            <v>145285.76000000001</v>
          </cell>
          <cell r="H200">
            <v>145285.76000000001</v>
          </cell>
          <cell r="I200">
            <v>0</v>
          </cell>
        </row>
        <row r="201">
          <cell r="A201" t="str">
            <v>1.1.5.06</v>
          </cell>
          <cell r="B201" t="str">
            <v>A</v>
          </cell>
          <cell r="C201">
            <v>1</v>
          </cell>
          <cell r="D201">
            <v>261</v>
          </cell>
          <cell r="E201" t="str">
            <v>CSLL</v>
          </cell>
          <cell r="F201">
            <v>0</v>
          </cell>
          <cell r="G201">
            <v>30267.81</v>
          </cell>
          <cell r="H201">
            <v>30267.81</v>
          </cell>
          <cell r="I201">
            <v>0</v>
          </cell>
        </row>
        <row r="202">
          <cell r="A202" t="str">
            <v>1.1.5.10</v>
          </cell>
          <cell r="B202" t="str">
            <v>A</v>
          </cell>
          <cell r="C202">
            <v>1</v>
          </cell>
          <cell r="D202">
            <v>265</v>
          </cell>
          <cell r="E202" t="str">
            <v>IRPJ a Compensar</v>
          </cell>
          <cell r="F202">
            <v>9998682.2400000002</v>
          </cell>
          <cell r="G202">
            <v>0</v>
          </cell>
          <cell r="H202">
            <v>0</v>
          </cell>
          <cell r="I202">
            <v>9998682.2400000002</v>
          </cell>
        </row>
        <row r="203">
          <cell r="A203" t="str">
            <v>1.1.5.11</v>
          </cell>
          <cell r="B203" t="str">
            <v>A</v>
          </cell>
          <cell r="C203">
            <v>1</v>
          </cell>
          <cell r="D203">
            <v>266</v>
          </cell>
          <cell r="E203" t="str">
            <v>CSLL a Compensar</v>
          </cell>
          <cell r="F203">
            <v>1605682.37</v>
          </cell>
          <cell r="G203">
            <v>0</v>
          </cell>
          <cell r="H203">
            <v>0</v>
          </cell>
          <cell r="I203">
            <v>1605682.37</v>
          </cell>
        </row>
        <row r="204">
          <cell r="A204" t="str">
            <v>1.1.5.12</v>
          </cell>
          <cell r="B204" t="str">
            <v>A</v>
          </cell>
          <cell r="C204">
            <v>1</v>
          </cell>
          <cell r="D204">
            <v>267</v>
          </cell>
          <cell r="E204" t="str">
            <v>ISS Indevido</v>
          </cell>
          <cell r="F204">
            <v>22.72</v>
          </cell>
          <cell r="G204">
            <v>348.52</v>
          </cell>
          <cell r="H204">
            <v>0</v>
          </cell>
          <cell r="I204">
            <v>371.24</v>
          </cell>
        </row>
        <row r="205">
          <cell r="A205" t="str">
            <v>1.1.5.16</v>
          </cell>
          <cell r="B205" t="str">
            <v>A</v>
          </cell>
          <cell r="C205">
            <v>1</v>
          </cell>
          <cell r="D205">
            <v>1767</v>
          </cell>
          <cell r="E205" t="str">
            <v>IRPJ Resgate s/ Aplicações</v>
          </cell>
          <cell r="F205">
            <v>0</v>
          </cell>
          <cell r="G205">
            <v>9300.5499999999993</v>
          </cell>
          <cell r="H205">
            <v>9300.5499999999993</v>
          </cell>
          <cell r="I205">
            <v>0</v>
          </cell>
        </row>
        <row r="206">
          <cell r="A206" t="str">
            <v>1.1.5.17</v>
          </cell>
          <cell r="B206" t="str">
            <v>A</v>
          </cell>
          <cell r="C206">
            <v>1</v>
          </cell>
          <cell r="D206">
            <v>1175</v>
          </cell>
          <cell r="E206" t="str">
            <v>PIS a Compensar - Entradas NF</v>
          </cell>
          <cell r="F206">
            <v>0</v>
          </cell>
          <cell r="G206">
            <v>58061.5</v>
          </cell>
          <cell r="H206">
            <v>58061.5</v>
          </cell>
          <cell r="I206">
            <v>0</v>
          </cell>
        </row>
        <row r="207">
          <cell r="A207" t="str">
            <v>1.1.5.18</v>
          </cell>
          <cell r="B207" t="str">
            <v>A</v>
          </cell>
          <cell r="C207">
            <v>1</v>
          </cell>
          <cell r="D207">
            <v>1255</v>
          </cell>
          <cell r="E207" t="str">
            <v>COFINS a Compensar - Entradas NF</v>
          </cell>
          <cell r="F207">
            <v>0</v>
          </cell>
          <cell r="G207">
            <v>267435.53999999998</v>
          </cell>
          <cell r="H207">
            <v>267435.53999999998</v>
          </cell>
          <cell r="I207">
            <v>0</v>
          </cell>
        </row>
        <row r="208">
          <cell r="A208" t="str">
            <v>1.1.5.19</v>
          </cell>
          <cell r="B208" t="str">
            <v>A</v>
          </cell>
          <cell r="C208">
            <v>1</v>
          </cell>
          <cell r="D208">
            <v>2353</v>
          </cell>
          <cell r="E208" t="str">
            <v>IRPJ Provisão s/ Aplicação - CDB</v>
          </cell>
          <cell r="F208">
            <v>275142.36</v>
          </cell>
          <cell r="G208">
            <v>50671.32</v>
          </cell>
          <cell r="H208">
            <v>9123.77</v>
          </cell>
          <cell r="I208">
            <v>316689.90999999997</v>
          </cell>
        </row>
        <row r="209">
          <cell r="A209" t="str">
            <v>1.1.5.20</v>
          </cell>
          <cell r="B209" t="str">
            <v>A</v>
          </cell>
          <cell r="C209">
            <v>1</v>
          </cell>
          <cell r="D209">
            <v>2354</v>
          </cell>
          <cell r="E209" t="str">
            <v>IRPJ Provisão s/ Aplicação - CDB</v>
          </cell>
          <cell r="F209">
            <v>117.61</v>
          </cell>
          <cell r="G209">
            <v>156.13</v>
          </cell>
          <cell r="H209">
            <v>179.38</v>
          </cell>
          <cell r="I209">
            <v>94.36</v>
          </cell>
        </row>
        <row r="210">
          <cell r="A210" t="str">
            <v>1.1.5.21</v>
          </cell>
          <cell r="B210" t="str">
            <v>A</v>
          </cell>
          <cell r="C210">
            <v>1</v>
          </cell>
          <cell r="D210">
            <v>2355</v>
          </cell>
          <cell r="E210" t="str">
            <v>IRPJ Provisão s/ Aplicação - BB</v>
          </cell>
          <cell r="F210">
            <v>413.19</v>
          </cell>
          <cell r="G210">
            <v>0</v>
          </cell>
          <cell r="H210">
            <v>283.18</v>
          </cell>
          <cell r="I210">
            <v>130.01</v>
          </cell>
        </row>
        <row r="211">
          <cell r="A211" t="str">
            <v>1.1.5.22</v>
          </cell>
          <cell r="B211" t="str">
            <v>A</v>
          </cell>
          <cell r="C211">
            <v>1</v>
          </cell>
          <cell r="D211">
            <v>2356</v>
          </cell>
          <cell r="E211" t="str">
            <v>IRPJ Provisão s/ Aplicação BB Ad</v>
          </cell>
          <cell r="F211">
            <v>7.87</v>
          </cell>
          <cell r="G211">
            <v>5.25</v>
          </cell>
          <cell r="H211">
            <v>0</v>
          </cell>
          <cell r="I211">
            <v>13.12</v>
          </cell>
        </row>
        <row r="212">
          <cell r="A212" t="str">
            <v>1.1.5.26</v>
          </cell>
          <cell r="B212" t="str">
            <v>A</v>
          </cell>
          <cell r="C212">
            <v>1</v>
          </cell>
          <cell r="D212">
            <v>3855</v>
          </cell>
          <cell r="E212" t="str">
            <v>IRPJ Provisão s/ Aplic BB Fundo</v>
          </cell>
          <cell r="F212">
            <v>12.01</v>
          </cell>
          <cell r="G212">
            <v>3.02</v>
          </cell>
          <cell r="H212">
            <v>0</v>
          </cell>
          <cell r="I212">
            <v>15.03</v>
          </cell>
        </row>
        <row r="213">
          <cell r="A213" t="str">
            <v>1.2</v>
          </cell>
          <cell r="B213" t="str">
            <v>S</v>
          </cell>
          <cell r="C213">
            <v>1</v>
          </cell>
          <cell r="D213">
            <v>271</v>
          </cell>
          <cell r="E213" t="str">
            <v>Ativo Não Circulante</v>
          </cell>
          <cell r="F213">
            <v>937545059.01999998</v>
          </cell>
          <cell r="G213">
            <v>431642.52</v>
          </cell>
          <cell r="H213">
            <v>1303003.26</v>
          </cell>
          <cell r="I213">
            <v>936673698.27999997</v>
          </cell>
        </row>
        <row r="214">
          <cell r="A214" t="str">
            <v>1.2.1</v>
          </cell>
          <cell r="B214" t="str">
            <v>S</v>
          </cell>
          <cell r="C214">
            <v>1</v>
          </cell>
          <cell r="D214">
            <v>272</v>
          </cell>
          <cell r="E214" t="str">
            <v>Realizável a Longo Prazo</v>
          </cell>
          <cell r="F214">
            <v>147422.46</v>
          </cell>
          <cell r="G214">
            <v>0</v>
          </cell>
          <cell r="H214">
            <v>56349.9</v>
          </cell>
          <cell r="I214">
            <v>91072.56</v>
          </cell>
        </row>
        <row r="215">
          <cell r="A215" t="str">
            <v>1.2.1.01</v>
          </cell>
          <cell r="B215" t="str">
            <v>S</v>
          </cell>
          <cell r="C215">
            <v>1</v>
          </cell>
          <cell r="D215">
            <v>273</v>
          </cell>
          <cell r="E215" t="str">
            <v>Clientes Ação Monitória/Negociaç</v>
          </cell>
          <cell r="F215">
            <v>10064981.880000001</v>
          </cell>
          <cell r="G215">
            <v>0</v>
          </cell>
          <cell r="H215">
            <v>56349.9</v>
          </cell>
          <cell r="I215">
            <v>10008631.98</v>
          </cell>
        </row>
        <row r="216">
          <cell r="A216" t="str">
            <v>1.2.1.01.003</v>
          </cell>
          <cell r="B216" t="str">
            <v>A</v>
          </cell>
          <cell r="C216">
            <v>1</v>
          </cell>
          <cell r="D216">
            <v>276</v>
          </cell>
          <cell r="E216" t="str">
            <v>Adubos Trevo - YARA BRASIL</v>
          </cell>
          <cell r="F216">
            <v>231243.7</v>
          </cell>
          <cell r="G216">
            <v>0</v>
          </cell>
          <cell r="H216">
            <v>0</v>
          </cell>
          <cell r="I216">
            <v>231243.7</v>
          </cell>
        </row>
        <row r="217">
          <cell r="A217" t="str">
            <v>1.2.1.01.004</v>
          </cell>
          <cell r="B217" t="str">
            <v>A</v>
          </cell>
          <cell r="C217">
            <v>1</v>
          </cell>
          <cell r="D217">
            <v>277</v>
          </cell>
          <cell r="E217" t="str">
            <v>Ribeirão S/A</v>
          </cell>
          <cell r="F217">
            <v>93560.75</v>
          </cell>
          <cell r="G217">
            <v>0</v>
          </cell>
          <cell r="H217">
            <v>0</v>
          </cell>
          <cell r="I217">
            <v>93560.75</v>
          </cell>
        </row>
        <row r="218">
          <cell r="A218" t="str">
            <v>1.2.1.01.005</v>
          </cell>
          <cell r="B218" t="str">
            <v>A</v>
          </cell>
          <cell r="C218">
            <v>1</v>
          </cell>
          <cell r="D218">
            <v>278</v>
          </cell>
          <cell r="E218" t="str">
            <v>Itapage S/A Celulose Papeis</v>
          </cell>
          <cell r="F218">
            <v>206281.53</v>
          </cell>
          <cell r="G218">
            <v>0</v>
          </cell>
          <cell r="H218">
            <v>0</v>
          </cell>
          <cell r="I218">
            <v>206281.53</v>
          </cell>
        </row>
        <row r="219">
          <cell r="A219" t="str">
            <v>1.2.1.01.007</v>
          </cell>
          <cell r="B219" t="str">
            <v>A</v>
          </cell>
          <cell r="C219">
            <v>1</v>
          </cell>
          <cell r="D219">
            <v>280</v>
          </cell>
          <cell r="E219" t="str">
            <v>Costa Norte Marítima Ltda</v>
          </cell>
          <cell r="F219">
            <v>26435.34</v>
          </cell>
          <cell r="G219">
            <v>0</v>
          </cell>
          <cell r="H219">
            <v>0</v>
          </cell>
          <cell r="I219">
            <v>26435.34</v>
          </cell>
        </row>
        <row r="220">
          <cell r="A220" t="str">
            <v>1.2.1.01.009</v>
          </cell>
          <cell r="B220" t="str">
            <v>A</v>
          </cell>
          <cell r="C220">
            <v>1</v>
          </cell>
          <cell r="D220">
            <v>282</v>
          </cell>
          <cell r="E220" t="str">
            <v>Siderúrgica Ibérica S/A</v>
          </cell>
          <cell r="F220">
            <v>57621.599999999999</v>
          </cell>
          <cell r="G220">
            <v>0</v>
          </cell>
          <cell r="H220">
            <v>0</v>
          </cell>
          <cell r="I220">
            <v>57621.599999999999</v>
          </cell>
        </row>
        <row r="221">
          <cell r="A221" t="str">
            <v>1.2.1.01.010</v>
          </cell>
          <cell r="B221" t="str">
            <v>A</v>
          </cell>
          <cell r="C221">
            <v>1</v>
          </cell>
          <cell r="D221">
            <v>283</v>
          </cell>
          <cell r="E221" t="str">
            <v>COSIMA - Cia. Siderúrgica</v>
          </cell>
          <cell r="F221">
            <v>40948.39</v>
          </cell>
          <cell r="G221">
            <v>0</v>
          </cell>
          <cell r="H221">
            <v>0</v>
          </cell>
          <cell r="I221">
            <v>40948.39</v>
          </cell>
        </row>
        <row r="222">
          <cell r="A222" t="str">
            <v>1.2.1.01.011</v>
          </cell>
          <cell r="B222" t="str">
            <v>A</v>
          </cell>
          <cell r="C222">
            <v>1</v>
          </cell>
          <cell r="D222">
            <v>284</v>
          </cell>
          <cell r="E222" t="str">
            <v>Companhia Siderúrgica Vale do Pi</v>
          </cell>
          <cell r="F222">
            <v>802649.12</v>
          </cell>
          <cell r="G222">
            <v>0</v>
          </cell>
          <cell r="H222">
            <v>21627.68</v>
          </cell>
          <cell r="I222">
            <v>781021.44</v>
          </cell>
        </row>
        <row r="223">
          <cell r="A223" t="str">
            <v>1.2.1.01.012</v>
          </cell>
          <cell r="B223" t="str">
            <v>A</v>
          </cell>
          <cell r="C223">
            <v>1</v>
          </cell>
          <cell r="D223">
            <v>285</v>
          </cell>
          <cell r="E223" t="str">
            <v>Gusa Nordeste S/A</v>
          </cell>
          <cell r="F223">
            <v>104166.74</v>
          </cell>
          <cell r="G223">
            <v>0</v>
          </cell>
          <cell r="H223">
            <v>34722.22</v>
          </cell>
          <cell r="I223">
            <v>69444.52</v>
          </cell>
        </row>
        <row r="224">
          <cell r="A224" t="str">
            <v>1.2.1.01.017</v>
          </cell>
          <cell r="B224" t="str">
            <v>A</v>
          </cell>
          <cell r="C224">
            <v>1</v>
          </cell>
          <cell r="D224">
            <v>290</v>
          </cell>
          <cell r="E224" t="str">
            <v>Viena Siderúrgica S/A</v>
          </cell>
          <cell r="F224">
            <v>1928935.36</v>
          </cell>
          <cell r="G224">
            <v>0</v>
          </cell>
          <cell r="H224">
            <v>0</v>
          </cell>
          <cell r="I224">
            <v>1928935.36</v>
          </cell>
        </row>
        <row r="225">
          <cell r="A225" t="str">
            <v>1.2.1.01.019</v>
          </cell>
          <cell r="B225" t="str">
            <v>A</v>
          </cell>
          <cell r="C225">
            <v>1</v>
          </cell>
          <cell r="D225">
            <v>292</v>
          </cell>
          <cell r="E225" t="str">
            <v>COSIPA - Cia Siderúrgica do Pará</v>
          </cell>
          <cell r="F225">
            <v>1094477.06</v>
          </cell>
          <cell r="G225">
            <v>0</v>
          </cell>
          <cell r="H225">
            <v>0</v>
          </cell>
          <cell r="I225">
            <v>1094477.06</v>
          </cell>
        </row>
        <row r="226">
          <cell r="A226" t="str">
            <v>1.2.1.01.020</v>
          </cell>
          <cell r="B226" t="str">
            <v>A</v>
          </cell>
          <cell r="C226">
            <v>1</v>
          </cell>
          <cell r="D226">
            <v>293</v>
          </cell>
          <cell r="E226" t="str">
            <v>DISMAF - Distribuidora de Manufa</v>
          </cell>
          <cell r="F226">
            <v>4221704.58</v>
          </cell>
          <cell r="G226">
            <v>0</v>
          </cell>
          <cell r="H226">
            <v>0</v>
          </cell>
          <cell r="I226">
            <v>4221704.58</v>
          </cell>
        </row>
        <row r="227">
          <cell r="A227" t="str">
            <v>1.2.1.01.021</v>
          </cell>
          <cell r="B227" t="str">
            <v>A</v>
          </cell>
          <cell r="C227">
            <v>1</v>
          </cell>
          <cell r="D227">
            <v>294</v>
          </cell>
          <cell r="E227" t="str">
            <v>USIPAR - Usina Siderúrgica do Pa</v>
          </cell>
          <cell r="F227">
            <v>268100.67</v>
          </cell>
          <cell r="G227">
            <v>0</v>
          </cell>
          <cell r="H227">
            <v>0</v>
          </cell>
          <cell r="I227">
            <v>268100.67</v>
          </cell>
        </row>
        <row r="228">
          <cell r="A228" t="str">
            <v>1.2.1.01.022</v>
          </cell>
          <cell r="B228" t="str">
            <v>A</v>
          </cell>
          <cell r="C228">
            <v>1</v>
          </cell>
          <cell r="D228">
            <v>295</v>
          </cell>
          <cell r="E228" t="str">
            <v>RT Comécio e Representações</v>
          </cell>
          <cell r="F228">
            <v>6222.22</v>
          </cell>
          <cell r="G228">
            <v>0</v>
          </cell>
          <cell r="H228">
            <v>0</v>
          </cell>
          <cell r="I228">
            <v>6222.22</v>
          </cell>
        </row>
        <row r="229">
          <cell r="A229" t="str">
            <v>1.2.1.01.026</v>
          </cell>
          <cell r="B229" t="str">
            <v>A</v>
          </cell>
          <cell r="C229">
            <v>1</v>
          </cell>
          <cell r="D229">
            <v>2130</v>
          </cell>
          <cell r="E229" t="str">
            <v>Brazil Marítima</v>
          </cell>
          <cell r="F229">
            <v>416943.95</v>
          </cell>
          <cell r="G229">
            <v>0</v>
          </cell>
          <cell r="H229">
            <v>0</v>
          </cell>
          <cell r="I229">
            <v>416943.95</v>
          </cell>
        </row>
        <row r="230">
          <cell r="A230" t="str">
            <v>1.2.1.01.028</v>
          </cell>
          <cell r="B230" t="str">
            <v>A</v>
          </cell>
          <cell r="C230">
            <v>1</v>
          </cell>
          <cell r="D230">
            <v>2132</v>
          </cell>
          <cell r="E230" t="str">
            <v>M. do P. S. Mendes Consultoria</v>
          </cell>
          <cell r="F230">
            <v>15606</v>
          </cell>
          <cell r="G230">
            <v>0</v>
          </cell>
          <cell r="H230">
            <v>0</v>
          </cell>
          <cell r="I230">
            <v>15606</v>
          </cell>
        </row>
        <row r="231">
          <cell r="A231" t="str">
            <v>1.2.1.01.029</v>
          </cell>
          <cell r="B231" t="str">
            <v>A</v>
          </cell>
          <cell r="C231">
            <v>1</v>
          </cell>
          <cell r="D231">
            <v>2133</v>
          </cell>
          <cell r="E231" t="str">
            <v>Rafi Transporte e Logística Ltda</v>
          </cell>
          <cell r="F231">
            <v>4420.26</v>
          </cell>
          <cell r="G231">
            <v>0</v>
          </cell>
          <cell r="H231">
            <v>0</v>
          </cell>
          <cell r="I231">
            <v>4420.26</v>
          </cell>
        </row>
        <row r="232">
          <cell r="A232" t="str">
            <v>1.2.1.01.033</v>
          </cell>
          <cell r="B232" t="str">
            <v>A</v>
          </cell>
          <cell r="C232">
            <v>1</v>
          </cell>
          <cell r="D232">
            <v>2327</v>
          </cell>
          <cell r="E232" t="str">
            <v>Celebration Turismo e Eventos Lt</v>
          </cell>
          <cell r="F232">
            <v>7341.61</v>
          </cell>
          <cell r="G232">
            <v>0</v>
          </cell>
          <cell r="H232">
            <v>0</v>
          </cell>
          <cell r="I232">
            <v>7341.61</v>
          </cell>
        </row>
        <row r="233">
          <cell r="A233" t="str">
            <v>1.2.1.01.034</v>
          </cell>
          <cell r="B233" t="str">
            <v>A</v>
          </cell>
          <cell r="C233">
            <v>1</v>
          </cell>
          <cell r="D233">
            <v>2328</v>
          </cell>
          <cell r="E233" t="str">
            <v>Celiany Cristina Dutra dos Santo</v>
          </cell>
          <cell r="F233">
            <v>1807.7</v>
          </cell>
          <cell r="G233">
            <v>0</v>
          </cell>
          <cell r="H233">
            <v>0</v>
          </cell>
          <cell r="I233">
            <v>1807.7</v>
          </cell>
        </row>
        <row r="234">
          <cell r="A234" t="str">
            <v>1.2.1.01.035</v>
          </cell>
          <cell r="B234" t="str">
            <v>A</v>
          </cell>
          <cell r="C234">
            <v>1</v>
          </cell>
          <cell r="D234">
            <v>2329</v>
          </cell>
          <cell r="E234" t="str">
            <v>SIDEPAR - Siderúrgica do Pará S/</v>
          </cell>
          <cell r="F234">
            <v>471620.85</v>
          </cell>
          <cell r="G234">
            <v>0</v>
          </cell>
          <cell r="H234">
            <v>0</v>
          </cell>
          <cell r="I234">
            <v>471620.85</v>
          </cell>
        </row>
        <row r="235">
          <cell r="A235" t="str">
            <v>1.2.1.01.036</v>
          </cell>
          <cell r="B235" t="str">
            <v>A</v>
          </cell>
          <cell r="C235">
            <v>1</v>
          </cell>
          <cell r="D235">
            <v>2330</v>
          </cell>
          <cell r="E235" t="str">
            <v>Trapiche Turismo Ltda - ME</v>
          </cell>
          <cell r="F235">
            <v>5490</v>
          </cell>
          <cell r="G235">
            <v>0</v>
          </cell>
          <cell r="H235">
            <v>0</v>
          </cell>
          <cell r="I235">
            <v>5490</v>
          </cell>
        </row>
        <row r="236">
          <cell r="A236" t="str">
            <v>1.2.1.01.037</v>
          </cell>
          <cell r="B236" t="str">
            <v>A</v>
          </cell>
          <cell r="C236">
            <v>1</v>
          </cell>
          <cell r="D236">
            <v>2331</v>
          </cell>
          <cell r="E236" t="str">
            <v>Vade Consultoria Ltda - ME</v>
          </cell>
          <cell r="F236">
            <v>9821</v>
          </cell>
          <cell r="G236">
            <v>0</v>
          </cell>
          <cell r="H236">
            <v>0</v>
          </cell>
          <cell r="I236">
            <v>9821</v>
          </cell>
        </row>
        <row r="237">
          <cell r="A237" t="str">
            <v>1.2.1.01.038</v>
          </cell>
          <cell r="B237" t="str">
            <v>A</v>
          </cell>
          <cell r="C237">
            <v>1</v>
          </cell>
          <cell r="D237">
            <v>2606</v>
          </cell>
          <cell r="E237" t="str">
            <v>Ponto do Gráfico Comércio de Máq</v>
          </cell>
          <cell r="F237">
            <v>20079.09</v>
          </cell>
          <cell r="G237">
            <v>0</v>
          </cell>
          <cell r="H237">
            <v>0</v>
          </cell>
          <cell r="I237">
            <v>20079.09</v>
          </cell>
        </row>
        <row r="238">
          <cell r="A238" t="str">
            <v>1.2.1.01.041</v>
          </cell>
          <cell r="B238" t="str">
            <v>A</v>
          </cell>
          <cell r="C238">
            <v>1</v>
          </cell>
          <cell r="D238">
            <v>3968</v>
          </cell>
          <cell r="E238" t="str">
            <v>E S Pinheiro Carvalho - ME</v>
          </cell>
          <cell r="F238">
            <v>29504.36</v>
          </cell>
          <cell r="G238">
            <v>0</v>
          </cell>
          <cell r="H238">
            <v>0</v>
          </cell>
          <cell r="I238">
            <v>29504.36</v>
          </cell>
        </row>
        <row r="239">
          <cell r="A239" t="str">
            <v>1.2.1.02</v>
          </cell>
          <cell r="B239" t="str">
            <v>S</v>
          </cell>
          <cell r="C239">
            <v>1</v>
          </cell>
          <cell r="D239">
            <v>3779</v>
          </cell>
          <cell r="E239" t="str">
            <v>Provisão p/ Perdas nos Receb. -</v>
          </cell>
          <cell r="F239">
            <v>9917559.4199999999</v>
          </cell>
          <cell r="G239">
            <v>0</v>
          </cell>
          <cell r="H239">
            <v>0</v>
          </cell>
          <cell r="I239">
            <v>-9917559.4199999999</v>
          </cell>
        </row>
        <row r="240">
          <cell r="A240" t="str">
            <v>1.2.1.02.001</v>
          </cell>
          <cell r="B240" t="str">
            <v>A</v>
          </cell>
          <cell r="C240">
            <v>1</v>
          </cell>
          <cell r="D240">
            <v>296</v>
          </cell>
          <cell r="E240" t="str">
            <v>Provisão p/ Perdas nos Receb. -</v>
          </cell>
          <cell r="F240">
            <v>9917559.4199999999</v>
          </cell>
          <cell r="G240">
            <v>0</v>
          </cell>
          <cell r="H240">
            <v>0</v>
          </cell>
          <cell r="I240">
            <v>-9917559.4199999999</v>
          </cell>
        </row>
        <row r="241">
          <cell r="A241" t="str">
            <v>1.2.3</v>
          </cell>
          <cell r="B241" t="str">
            <v>S</v>
          </cell>
          <cell r="C241">
            <v>1</v>
          </cell>
          <cell r="D241">
            <v>298</v>
          </cell>
          <cell r="E241" t="str">
            <v>Imobilizado</v>
          </cell>
          <cell r="F241">
            <v>913041256.04999995</v>
          </cell>
          <cell r="G241">
            <v>392139.52000000002</v>
          </cell>
          <cell r="H241">
            <v>1246653.3600000001</v>
          </cell>
          <cell r="I241">
            <v>912186742.21000004</v>
          </cell>
        </row>
        <row r="242">
          <cell r="A242" t="str">
            <v>1.2.3.01</v>
          </cell>
          <cell r="B242" t="str">
            <v>S</v>
          </cell>
          <cell r="C242">
            <v>1</v>
          </cell>
          <cell r="D242">
            <v>299</v>
          </cell>
          <cell r="E242" t="str">
            <v>Bens Imóveis</v>
          </cell>
          <cell r="F242">
            <v>598831279.03999996</v>
          </cell>
          <cell r="G242">
            <v>0</v>
          </cell>
          <cell r="H242">
            <v>0</v>
          </cell>
          <cell r="I242">
            <v>598831279.03999996</v>
          </cell>
        </row>
        <row r="243">
          <cell r="A243" t="str">
            <v>1.2.3.01.001</v>
          </cell>
          <cell r="B243" t="str">
            <v>S</v>
          </cell>
          <cell r="C243">
            <v>1</v>
          </cell>
          <cell r="D243">
            <v>300</v>
          </cell>
          <cell r="E243" t="str">
            <v>Benfeitorias em Imóveis de Terce</v>
          </cell>
          <cell r="F243">
            <v>302639653.30000001</v>
          </cell>
          <cell r="G243">
            <v>0</v>
          </cell>
          <cell r="H243">
            <v>0</v>
          </cell>
          <cell r="I243">
            <v>302639653.30000001</v>
          </cell>
        </row>
        <row r="244">
          <cell r="A244" t="str">
            <v>1.2.3.01.001.0001</v>
          </cell>
          <cell r="B244" t="str">
            <v>A</v>
          </cell>
          <cell r="C244">
            <v>1</v>
          </cell>
          <cell r="D244">
            <v>301</v>
          </cell>
          <cell r="E244" t="str">
            <v>Edificações no Porto do Itaqui</v>
          </cell>
          <cell r="F244">
            <v>2960859.94</v>
          </cell>
          <cell r="G244">
            <v>0</v>
          </cell>
          <cell r="H244">
            <v>0</v>
          </cell>
          <cell r="I244">
            <v>2960859.94</v>
          </cell>
        </row>
        <row r="245">
          <cell r="A245" t="str">
            <v>1.2.3.01.001.0002</v>
          </cell>
          <cell r="B245" t="str">
            <v>A</v>
          </cell>
          <cell r="C245">
            <v>1</v>
          </cell>
          <cell r="D245">
            <v>302</v>
          </cell>
          <cell r="E245" t="str">
            <v>Paviment. da área do Porto do It</v>
          </cell>
          <cell r="F245">
            <v>4731961.9000000004</v>
          </cell>
          <cell r="G245">
            <v>0</v>
          </cell>
          <cell r="H245">
            <v>0</v>
          </cell>
          <cell r="I245">
            <v>4731961.9000000004</v>
          </cell>
        </row>
        <row r="246">
          <cell r="A246" t="str">
            <v>1.2.3.01.001.0003</v>
          </cell>
          <cell r="B246" t="str">
            <v>A</v>
          </cell>
          <cell r="C246">
            <v>1</v>
          </cell>
          <cell r="D246">
            <v>303</v>
          </cell>
          <cell r="E246" t="str">
            <v>Paviment. de Aces. Term. de F. B</v>
          </cell>
          <cell r="F246">
            <v>216735.99</v>
          </cell>
          <cell r="G246">
            <v>0</v>
          </cell>
          <cell r="H246">
            <v>0</v>
          </cell>
          <cell r="I246">
            <v>216735.99</v>
          </cell>
        </row>
        <row r="247">
          <cell r="A247" t="str">
            <v>1.2.3.01.001.0004</v>
          </cell>
          <cell r="B247" t="str">
            <v>A</v>
          </cell>
          <cell r="C247">
            <v>1</v>
          </cell>
          <cell r="D247">
            <v>304</v>
          </cell>
          <cell r="E247" t="str">
            <v>Sede</v>
          </cell>
          <cell r="F247">
            <v>3444919.91</v>
          </cell>
          <cell r="G247">
            <v>0</v>
          </cell>
          <cell r="H247">
            <v>0</v>
          </cell>
          <cell r="I247">
            <v>3444919.91</v>
          </cell>
        </row>
        <row r="248">
          <cell r="A248" t="str">
            <v>1.2.3.01.001.0005</v>
          </cell>
          <cell r="B248" t="str">
            <v>A</v>
          </cell>
          <cell r="C248">
            <v>1</v>
          </cell>
          <cell r="D248">
            <v>305</v>
          </cell>
          <cell r="E248" t="str">
            <v>Edificações e Instal. na Ponta d</v>
          </cell>
          <cell r="F248">
            <v>266453.75</v>
          </cell>
          <cell r="G248">
            <v>0</v>
          </cell>
          <cell r="H248">
            <v>0</v>
          </cell>
          <cell r="I248">
            <v>266453.75</v>
          </cell>
        </row>
        <row r="249">
          <cell r="A249" t="str">
            <v>1.2.3.01.001.0006</v>
          </cell>
          <cell r="B249" t="str">
            <v>A</v>
          </cell>
          <cell r="C249">
            <v>1</v>
          </cell>
          <cell r="D249">
            <v>306</v>
          </cell>
          <cell r="E249" t="str">
            <v>Edificações e Instalações no Cuj</v>
          </cell>
          <cell r="F249">
            <v>843156.51</v>
          </cell>
          <cell r="G249">
            <v>0</v>
          </cell>
          <cell r="H249">
            <v>0</v>
          </cell>
          <cell r="I249">
            <v>843156.51</v>
          </cell>
        </row>
        <row r="250">
          <cell r="A250" t="str">
            <v>1.2.3.01.001.0007</v>
          </cell>
          <cell r="B250" t="str">
            <v>A</v>
          </cell>
          <cell r="C250">
            <v>1</v>
          </cell>
          <cell r="D250">
            <v>307</v>
          </cell>
          <cell r="E250" t="str">
            <v>Nova Portaria</v>
          </cell>
          <cell r="F250">
            <v>2272787.4700000002</v>
          </cell>
          <cell r="G250">
            <v>0</v>
          </cell>
          <cell r="H250">
            <v>0</v>
          </cell>
          <cell r="I250">
            <v>2272787.4700000002</v>
          </cell>
        </row>
        <row r="251">
          <cell r="A251" t="str">
            <v>1.2.3.01.001.0008</v>
          </cell>
          <cell r="B251" t="str">
            <v>A</v>
          </cell>
          <cell r="C251">
            <v>1</v>
          </cell>
          <cell r="D251">
            <v>308</v>
          </cell>
          <cell r="E251" t="str">
            <v>Terminal Turístico</v>
          </cell>
          <cell r="F251">
            <v>790577.82</v>
          </cell>
          <cell r="G251">
            <v>0</v>
          </cell>
          <cell r="H251">
            <v>0</v>
          </cell>
          <cell r="I251">
            <v>790577.82</v>
          </cell>
        </row>
        <row r="252">
          <cell r="A252" t="str">
            <v>1.2.3.01.001.0009</v>
          </cell>
          <cell r="B252" t="str">
            <v>A</v>
          </cell>
          <cell r="C252">
            <v>1</v>
          </cell>
          <cell r="D252">
            <v>309</v>
          </cell>
          <cell r="E252" t="str">
            <v>Pátio de Acesso ao Posto da GERE</v>
          </cell>
          <cell r="F252">
            <v>356874.69</v>
          </cell>
          <cell r="G252">
            <v>0</v>
          </cell>
          <cell r="H252">
            <v>0</v>
          </cell>
          <cell r="I252">
            <v>356874.69</v>
          </cell>
        </row>
        <row r="253">
          <cell r="A253" t="str">
            <v>1.2.3.01.001.0010</v>
          </cell>
          <cell r="B253" t="str">
            <v>A</v>
          </cell>
          <cell r="C253">
            <v>1</v>
          </cell>
          <cell r="D253">
            <v>310</v>
          </cell>
          <cell r="E253" t="str">
            <v>Estacionamento da Sede</v>
          </cell>
          <cell r="F253">
            <v>164961.95000000001</v>
          </cell>
          <cell r="G253">
            <v>0</v>
          </cell>
          <cell r="H253">
            <v>0</v>
          </cell>
          <cell r="I253">
            <v>164961.95000000001</v>
          </cell>
        </row>
        <row r="254">
          <cell r="A254" t="str">
            <v>1.2.3.01.001.0011</v>
          </cell>
          <cell r="B254" t="str">
            <v>A</v>
          </cell>
          <cell r="C254">
            <v>1</v>
          </cell>
          <cell r="D254">
            <v>311</v>
          </cell>
          <cell r="E254" t="str">
            <v>Estação de Trat. de Água e Esgot</v>
          </cell>
          <cell r="F254">
            <v>184736.42</v>
          </cell>
          <cell r="G254">
            <v>0</v>
          </cell>
          <cell r="H254">
            <v>0</v>
          </cell>
          <cell r="I254">
            <v>184736.42</v>
          </cell>
        </row>
        <row r="255">
          <cell r="A255" t="str">
            <v>1.2.3.01.001.0012</v>
          </cell>
          <cell r="B255" t="str">
            <v>A</v>
          </cell>
          <cell r="C255">
            <v>1</v>
          </cell>
          <cell r="D255">
            <v>312</v>
          </cell>
          <cell r="E255" t="str">
            <v>Substação Elétrica da Sede</v>
          </cell>
          <cell r="F255">
            <v>44852.480000000003</v>
          </cell>
          <cell r="G255">
            <v>0</v>
          </cell>
          <cell r="H255">
            <v>0</v>
          </cell>
          <cell r="I255">
            <v>44852.480000000003</v>
          </cell>
        </row>
        <row r="256">
          <cell r="A256" t="str">
            <v>1.2.3.01.001.0013</v>
          </cell>
          <cell r="B256" t="str">
            <v>A</v>
          </cell>
          <cell r="C256">
            <v>1</v>
          </cell>
          <cell r="D256">
            <v>313</v>
          </cell>
          <cell r="E256" t="str">
            <v>Ampliação do Pátio 03 de Estoc.</v>
          </cell>
          <cell r="F256">
            <v>760775.74</v>
          </cell>
          <cell r="G256">
            <v>0</v>
          </cell>
          <cell r="H256">
            <v>0</v>
          </cell>
          <cell r="I256">
            <v>760775.74</v>
          </cell>
        </row>
        <row r="257">
          <cell r="A257" t="str">
            <v>1.2.3.01.001.0014</v>
          </cell>
          <cell r="B257" t="str">
            <v>A</v>
          </cell>
          <cell r="C257">
            <v>1</v>
          </cell>
          <cell r="D257">
            <v>314</v>
          </cell>
          <cell r="E257" t="str">
            <v>Pavimentação do Pátio 04</v>
          </cell>
          <cell r="F257">
            <v>312118.07</v>
          </cell>
          <cell r="G257">
            <v>0</v>
          </cell>
          <cell r="H257">
            <v>0</v>
          </cell>
          <cell r="I257">
            <v>312118.07</v>
          </cell>
        </row>
        <row r="258">
          <cell r="A258" t="str">
            <v>1.2.3.01.001.0015</v>
          </cell>
          <cell r="B258" t="str">
            <v>A</v>
          </cell>
          <cell r="C258">
            <v>1</v>
          </cell>
          <cell r="D258">
            <v>315</v>
          </cell>
          <cell r="E258" t="str">
            <v>Ampliação do pátio 01 de Estoc.</v>
          </cell>
          <cell r="F258">
            <v>143769.34</v>
          </cell>
          <cell r="G258">
            <v>0</v>
          </cell>
          <cell r="H258">
            <v>0</v>
          </cell>
          <cell r="I258">
            <v>143769.34</v>
          </cell>
        </row>
        <row r="259">
          <cell r="A259" t="str">
            <v>1.2.3.01.001.0016</v>
          </cell>
          <cell r="B259" t="str">
            <v>A</v>
          </cell>
          <cell r="C259">
            <v>1</v>
          </cell>
          <cell r="D259">
            <v>316</v>
          </cell>
          <cell r="E259" t="str">
            <v>Posto da Polícia Federal e Anvis</v>
          </cell>
          <cell r="F259">
            <v>148508.54</v>
          </cell>
          <cell r="G259">
            <v>0</v>
          </cell>
          <cell r="H259">
            <v>0</v>
          </cell>
          <cell r="I259">
            <v>148508.54</v>
          </cell>
        </row>
        <row r="260">
          <cell r="A260" t="str">
            <v>1.2.3.01.001.0017</v>
          </cell>
          <cell r="B260" t="str">
            <v>A</v>
          </cell>
          <cell r="C260">
            <v>1</v>
          </cell>
          <cell r="D260">
            <v>317</v>
          </cell>
          <cell r="E260" t="str">
            <v>Pátio de concreto armado área do</v>
          </cell>
          <cell r="F260">
            <v>207683.5</v>
          </cell>
          <cell r="G260">
            <v>0</v>
          </cell>
          <cell r="H260">
            <v>0</v>
          </cell>
          <cell r="I260">
            <v>207683.5</v>
          </cell>
        </row>
        <row r="261">
          <cell r="A261" t="str">
            <v>1.2.3.01.001.0018</v>
          </cell>
          <cell r="B261" t="str">
            <v>A</v>
          </cell>
          <cell r="C261">
            <v>1</v>
          </cell>
          <cell r="D261">
            <v>318</v>
          </cell>
          <cell r="E261" t="str">
            <v>Posto do Ipemar</v>
          </cell>
          <cell r="F261">
            <v>446340.18</v>
          </cell>
          <cell r="G261">
            <v>0</v>
          </cell>
          <cell r="H261">
            <v>0</v>
          </cell>
          <cell r="I261">
            <v>446340.18</v>
          </cell>
        </row>
        <row r="262">
          <cell r="A262" t="str">
            <v>1.2.3.01.001.0019</v>
          </cell>
          <cell r="B262" t="str">
            <v>A</v>
          </cell>
          <cell r="C262">
            <v>1</v>
          </cell>
          <cell r="D262">
            <v>319</v>
          </cell>
          <cell r="E262" t="str">
            <v>Posto VIGIAGRO - Contrapartida</v>
          </cell>
          <cell r="F262">
            <v>49225.3</v>
          </cell>
          <cell r="G262">
            <v>0</v>
          </cell>
          <cell r="H262">
            <v>0</v>
          </cell>
          <cell r="I262">
            <v>49225.3</v>
          </cell>
        </row>
        <row r="263">
          <cell r="A263" t="str">
            <v>1.2.3.01.001.0020</v>
          </cell>
          <cell r="B263" t="str">
            <v>A</v>
          </cell>
          <cell r="C263">
            <v>1</v>
          </cell>
          <cell r="D263">
            <v>320</v>
          </cell>
          <cell r="E263" t="str">
            <v>Posto Corpo de Bombeiros</v>
          </cell>
          <cell r="F263">
            <v>29740</v>
          </cell>
          <cell r="G263">
            <v>0</v>
          </cell>
          <cell r="H263">
            <v>0</v>
          </cell>
          <cell r="I263">
            <v>29740</v>
          </cell>
        </row>
        <row r="264">
          <cell r="A264" t="str">
            <v>1.2.3.01.001.0021</v>
          </cell>
          <cell r="B264" t="str">
            <v>A</v>
          </cell>
          <cell r="C264">
            <v>1</v>
          </cell>
          <cell r="D264">
            <v>321</v>
          </cell>
          <cell r="E264" t="str">
            <v>Oficina EMAP</v>
          </cell>
          <cell r="F264">
            <v>431184.95</v>
          </cell>
          <cell r="G264">
            <v>0</v>
          </cell>
          <cell r="H264">
            <v>0</v>
          </cell>
          <cell r="I264">
            <v>431184.95</v>
          </cell>
        </row>
        <row r="265">
          <cell r="A265" t="str">
            <v>1.2.3.01.001.0022</v>
          </cell>
          <cell r="B265" t="str">
            <v>A</v>
          </cell>
          <cell r="C265">
            <v>1</v>
          </cell>
          <cell r="D265">
            <v>322</v>
          </cell>
          <cell r="E265" t="str">
            <v>Conteiner Posto Polícia Federal</v>
          </cell>
          <cell r="F265">
            <v>139860</v>
          </cell>
          <cell r="G265">
            <v>0</v>
          </cell>
          <cell r="H265">
            <v>0</v>
          </cell>
          <cell r="I265">
            <v>139860</v>
          </cell>
        </row>
        <row r="266">
          <cell r="A266" t="str">
            <v>1.2.3.01.001.0023</v>
          </cell>
          <cell r="B266" t="str">
            <v>A</v>
          </cell>
          <cell r="C266">
            <v>1</v>
          </cell>
          <cell r="D266">
            <v>323</v>
          </cell>
          <cell r="E266" t="str">
            <v>Passarela Terminal Cujupe</v>
          </cell>
          <cell r="F266">
            <v>101292</v>
          </cell>
          <cell r="G266">
            <v>0</v>
          </cell>
          <cell r="H266">
            <v>0</v>
          </cell>
          <cell r="I266">
            <v>101292</v>
          </cell>
        </row>
        <row r="267">
          <cell r="A267" t="str">
            <v>1.2.3.01.001.0024</v>
          </cell>
          <cell r="B267" t="str">
            <v>A</v>
          </cell>
          <cell r="C267">
            <v>1</v>
          </cell>
          <cell r="D267">
            <v>324</v>
          </cell>
          <cell r="E267" t="str">
            <v>Pavimentação da Área A. 01 da EM</v>
          </cell>
          <cell r="F267">
            <v>137600</v>
          </cell>
          <cell r="G267">
            <v>0</v>
          </cell>
          <cell r="H267">
            <v>0</v>
          </cell>
          <cell r="I267">
            <v>137600</v>
          </cell>
        </row>
        <row r="268">
          <cell r="A268" t="str">
            <v>1.2.3.01.001.0025</v>
          </cell>
          <cell r="B268" t="str">
            <v>A</v>
          </cell>
          <cell r="C268">
            <v>1</v>
          </cell>
          <cell r="D268">
            <v>325</v>
          </cell>
          <cell r="E268" t="str">
            <v>Subestação C. Bombeiros Estac de</v>
          </cell>
          <cell r="F268">
            <v>78926.05</v>
          </cell>
          <cell r="G268">
            <v>0</v>
          </cell>
          <cell r="H268">
            <v>0</v>
          </cell>
          <cell r="I268">
            <v>78926.05</v>
          </cell>
        </row>
        <row r="269">
          <cell r="A269" t="str">
            <v>1.2.3.01.001.0026</v>
          </cell>
          <cell r="B269" t="str">
            <v>A</v>
          </cell>
          <cell r="C269">
            <v>1</v>
          </cell>
          <cell r="D269">
            <v>326</v>
          </cell>
          <cell r="E269" t="str">
            <v>Estacionamento de Lanchas</v>
          </cell>
          <cell r="F269">
            <v>136387.59</v>
          </cell>
          <cell r="G269">
            <v>0</v>
          </cell>
          <cell r="H269">
            <v>0</v>
          </cell>
          <cell r="I269">
            <v>136387.59</v>
          </cell>
        </row>
        <row r="270">
          <cell r="A270" t="str">
            <v>1.2.3.01.001.0027</v>
          </cell>
          <cell r="B270" t="str">
            <v>A</v>
          </cell>
          <cell r="C270">
            <v>1</v>
          </cell>
          <cell r="D270">
            <v>327</v>
          </cell>
          <cell r="E270" t="str">
            <v>Pavimentação Acesso aos Berços</v>
          </cell>
          <cell r="F270">
            <v>145054.93</v>
          </cell>
          <cell r="G270">
            <v>0</v>
          </cell>
          <cell r="H270">
            <v>0</v>
          </cell>
          <cell r="I270">
            <v>145054.93</v>
          </cell>
        </row>
        <row r="271">
          <cell r="A271" t="str">
            <v>1.2.3.01.001.0028</v>
          </cell>
          <cell r="B271" t="str">
            <v>A</v>
          </cell>
          <cell r="C271">
            <v>1</v>
          </cell>
          <cell r="D271">
            <v>328</v>
          </cell>
          <cell r="E271" t="str">
            <v>Conteiner Praticagem</v>
          </cell>
          <cell r="F271">
            <v>138325</v>
          </cell>
          <cell r="G271">
            <v>0</v>
          </cell>
          <cell r="H271">
            <v>0</v>
          </cell>
          <cell r="I271">
            <v>138325</v>
          </cell>
        </row>
        <row r="272">
          <cell r="A272" t="str">
            <v>1.2.3.01.001.0029</v>
          </cell>
          <cell r="B272" t="str">
            <v>A</v>
          </cell>
          <cell r="C272">
            <v>1</v>
          </cell>
          <cell r="D272">
            <v>329</v>
          </cell>
          <cell r="E272" t="str">
            <v>Posto Fiscalização Estado Ponta</v>
          </cell>
          <cell r="F272">
            <v>109929.43</v>
          </cell>
          <cell r="G272">
            <v>0</v>
          </cell>
          <cell r="H272">
            <v>0</v>
          </cell>
          <cell r="I272">
            <v>109929.43</v>
          </cell>
        </row>
        <row r="273">
          <cell r="A273" t="str">
            <v>1.2.3.01.001.0030</v>
          </cell>
          <cell r="B273" t="str">
            <v>A</v>
          </cell>
          <cell r="C273">
            <v>1</v>
          </cell>
          <cell r="D273">
            <v>330</v>
          </cell>
          <cell r="E273" t="str">
            <v>Abrigos Ponto de Ônibus - Área P</v>
          </cell>
          <cell r="F273">
            <v>164102.10999999999</v>
          </cell>
          <cell r="G273">
            <v>0</v>
          </cell>
          <cell r="H273">
            <v>0</v>
          </cell>
          <cell r="I273">
            <v>164102.10999999999</v>
          </cell>
        </row>
        <row r="274">
          <cell r="A274" t="str">
            <v>1.2.3.01.001.0031</v>
          </cell>
          <cell r="B274" t="str">
            <v>A</v>
          </cell>
          <cell r="C274">
            <v>1</v>
          </cell>
          <cell r="D274">
            <v>331</v>
          </cell>
          <cell r="E274" t="str">
            <v>Acesso ao Terminal da Petrobras</v>
          </cell>
          <cell r="F274">
            <v>280780.3</v>
          </cell>
          <cell r="G274">
            <v>0</v>
          </cell>
          <cell r="H274">
            <v>0</v>
          </cell>
          <cell r="I274">
            <v>280780.3</v>
          </cell>
        </row>
        <row r="275">
          <cell r="A275" t="str">
            <v>1.2.3.01.001.0032</v>
          </cell>
          <cell r="B275" t="str">
            <v>A</v>
          </cell>
          <cell r="C275">
            <v>1</v>
          </cell>
          <cell r="D275">
            <v>332</v>
          </cell>
          <cell r="E275" t="str">
            <v>Instalações Elétricas no Porto</v>
          </cell>
          <cell r="F275">
            <v>142300</v>
          </cell>
          <cell r="G275">
            <v>0</v>
          </cell>
          <cell r="H275">
            <v>0</v>
          </cell>
          <cell r="I275">
            <v>142300</v>
          </cell>
        </row>
        <row r="276">
          <cell r="A276" t="str">
            <v>1.2.3.01.001.0033</v>
          </cell>
          <cell r="B276" t="str">
            <v>A</v>
          </cell>
          <cell r="C276">
            <v>1</v>
          </cell>
          <cell r="D276">
            <v>333</v>
          </cell>
          <cell r="E276" t="str">
            <v>Depósito de Materiais Ponta da E</v>
          </cell>
          <cell r="F276">
            <v>128000</v>
          </cell>
          <cell r="G276">
            <v>0</v>
          </cell>
          <cell r="H276">
            <v>0</v>
          </cell>
          <cell r="I276">
            <v>128000</v>
          </cell>
        </row>
        <row r="277">
          <cell r="A277" t="str">
            <v>1.2.3.01.001.0034</v>
          </cell>
          <cell r="B277" t="str">
            <v>A</v>
          </cell>
          <cell r="C277">
            <v>1</v>
          </cell>
          <cell r="D277">
            <v>334</v>
          </cell>
          <cell r="E277" t="str">
            <v>Torres de Refletores da Área Alf</v>
          </cell>
          <cell r="F277">
            <v>307970.46999999997</v>
          </cell>
          <cell r="G277">
            <v>0</v>
          </cell>
          <cell r="H277">
            <v>0</v>
          </cell>
          <cell r="I277">
            <v>307970.46999999997</v>
          </cell>
        </row>
        <row r="278">
          <cell r="A278" t="str">
            <v>1.2.3.01.001.0035</v>
          </cell>
          <cell r="B278" t="str">
            <v>A</v>
          </cell>
          <cell r="C278">
            <v>1</v>
          </cell>
          <cell r="D278">
            <v>335</v>
          </cell>
          <cell r="E278" t="str">
            <v>Cozinha Industrial da Emap</v>
          </cell>
          <cell r="F278">
            <v>132649.45000000001</v>
          </cell>
          <cell r="G278">
            <v>0</v>
          </cell>
          <cell r="H278">
            <v>0</v>
          </cell>
          <cell r="I278">
            <v>132649.45000000001</v>
          </cell>
        </row>
        <row r="279">
          <cell r="A279" t="str">
            <v>1.2.3.01.001.0036</v>
          </cell>
          <cell r="B279" t="str">
            <v>A</v>
          </cell>
          <cell r="C279">
            <v>1</v>
          </cell>
          <cell r="D279">
            <v>336</v>
          </cell>
          <cell r="E279" t="str">
            <v>Salão de Recepção da Emap</v>
          </cell>
          <cell r="F279">
            <v>151373.47</v>
          </cell>
          <cell r="G279">
            <v>0</v>
          </cell>
          <cell r="H279">
            <v>0</v>
          </cell>
          <cell r="I279">
            <v>151373.47</v>
          </cell>
        </row>
        <row r="280">
          <cell r="A280" t="str">
            <v>1.2.3.01.001.0037</v>
          </cell>
          <cell r="B280" t="str">
            <v>A</v>
          </cell>
          <cell r="C280">
            <v>1</v>
          </cell>
          <cell r="D280">
            <v>337</v>
          </cell>
          <cell r="E280" t="str">
            <v>Área Vivência Posto Sefaz</v>
          </cell>
          <cell r="F280">
            <v>139383.35999999999</v>
          </cell>
          <cell r="G280">
            <v>0</v>
          </cell>
          <cell r="H280">
            <v>0</v>
          </cell>
          <cell r="I280">
            <v>139383.35999999999</v>
          </cell>
        </row>
        <row r="281">
          <cell r="A281" t="str">
            <v>1.2.3.01.001.0038</v>
          </cell>
          <cell r="B281" t="str">
            <v>A</v>
          </cell>
          <cell r="C281">
            <v>1</v>
          </cell>
          <cell r="D281">
            <v>338</v>
          </cell>
          <cell r="E281" t="str">
            <v>Pavimentação Externa do Porto</v>
          </cell>
          <cell r="F281">
            <v>134919.72</v>
          </cell>
          <cell r="G281">
            <v>0</v>
          </cell>
          <cell r="H281">
            <v>0</v>
          </cell>
          <cell r="I281">
            <v>134919.72</v>
          </cell>
        </row>
        <row r="282">
          <cell r="A282" t="str">
            <v>1.2.3.01.001.0040</v>
          </cell>
          <cell r="B282" t="str">
            <v>A</v>
          </cell>
          <cell r="C282">
            <v>1</v>
          </cell>
          <cell r="D282">
            <v>339</v>
          </cell>
          <cell r="E282" t="str">
            <v>Sistema de Combate a Incêndio do</v>
          </cell>
          <cell r="F282">
            <v>270785.17</v>
          </cell>
          <cell r="G282">
            <v>0</v>
          </cell>
          <cell r="H282">
            <v>0</v>
          </cell>
          <cell r="I282">
            <v>270785.17</v>
          </cell>
        </row>
        <row r="283">
          <cell r="A283" t="str">
            <v>1.2.3.01.001.0041</v>
          </cell>
          <cell r="B283" t="str">
            <v>A</v>
          </cell>
          <cell r="C283">
            <v>1</v>
          </cell>
          <cell r="D283">
            <v>340</v>
          </cell>
          <cell r="E283" t="str">
            <v>Instalação p/ Transp. Deriv. de</v>
          </cell>
          <cell r="F283">
            <v>132722</v>
          </cell>
          <cell r="G283">
            <v>0</v>
          </cell>
          <cell r="H283">
            <v>0</v>
          </cell>
          <cell r="I283">
            <v>132722</v>
          </cell>
        </row>
        <row r="284">
          <cell r="A284" t="str">
            <v>1.2.3.01.001.0042</v>
          </cell>
          <cell r="B284" t="str">
            <v>A</v>
          </cell>
          <cell r="C284">
            <v>1</v>
          </cell>
          <cell r="D284">
            <v>341</v>
          </cell>
          <cell r="E284" t="str">
            <v>Praça do Portuário</v>
          </cell>
          <cell r="F284">
            <v>141997.69</v>
          </cell>
          <cell r="G284">
            <v>0</v>
          </cell>
          <cell r="H284">
            <v>0</v>
          </cell>
          <cell r="I284">
            <v>141997.69</v>
          </cell>
        </row>
        <row r="285">
          <cell r="A285" t="str">
            <v>1.2.3.01.001.0043</v>
          </cell>
          <cell r="B285" t="str">
            <v>A</v>
          </cell>
          <cell r="C285">
            <v>1</v>
          </cell>
          <cell r="D285">
            <v>342</v>
          </cell>
          <cell r="E285" t="str">
            <v>Estacionamento para Ônibus</v>
          </cell>
          <cell r="F285">
            <v>43661.38</v>
          </cell>
          <cell r="G285">
            <v>0</v>
          </cell>
          <cell r="H285">
            <v>0</v>
          </cell>
          <cell r="I285">
            <v>43661.38</v>
          </cell>
        </row>
        <row r="286">
          <cell r="A286" t="str">
            <v>1.2.3.01.001.0044</v>
          </cell>
          <cell r="B286" t="str">
            <v>A</v>
          </cell>
          <cell r="C286">
            <v>1</v>
          </cell>
          <cell r="D286">
            <v>343</v>
          </cell>
          <cell r="E286" t="str">
            <v>Passarela Terminal Ponta da Espe</v>
          </cell>
          <cell r="F286">
            <v>134998.29999999999</v>
          </cell>
          <cell r="G286">
            <v>0</v>
          </cell>
          <cell r="H286">
            <v>0</v>
          </cell>
          <cell r="I286">
            <v>134998.29999999999</v>
          </cell>
        </row>
        <row r="287">
          <cell r="A287" t="str">
            <v>1.2.3.01.001.0045</v>
          </cell>
          <cell r="B287" t="str">
            <v>A</v>
          </cell>
          <cell r="C287">
            <v>1</v>
          </cell>
          <cell r="D287">
            <v>344</v>
          </cell>
          <cell r="E287" t="str">
            <v>Sistema de Esgoto Sanitário área</v>
          </cell>
          <cell r="F287">
            <v>84845.98</v>
          </cell>
          <cell r="G287">
            <v>0</v>
          </cell>
          <cell r="H287">
            <v>0</v>
          </cell>
          <cell r="I287">
            <v>84845.98</v>
          </cell>
        </row>
        <row r="288">
          <cell r="A288" t="str">
            <v>1.2.3.01.001.0046</v>
          </cell>
          <cell r="B288" t="str">
            <v>A</v>
          </cell>
          <cell r="C288">
            <v>1</v>
          </cell>
          <cell r="D288">
            <v>345</v>
          </cell>
          <cell r="E288" t="str">
            <v>Urbanização Centro de Negócios</v>
          </cell>
          <cell r="F288">
            <v>143209.35</v>
          </cell>
          <cell r="G288">
            <v>0</v>
          </cell>
          <cell r="H288">
            <v>0</v>
          </cell>
          <cell r="I288">
            <v>143209.35</v>
          </cell>
        </row>
        <row r="289">
          <cell r="A289" t="str">
            <v>1.2.3.01.001.0047</v>
          </cell>
          <cell r="B289" t="str">
            <v>A</v>
          </cell>
          <cell r="C289">
            <v>1</v>
          </cell>
          <cell r="D289">
            <v>346</v>
          </cell>
          <cell r="E289" t="str">
            <v>Sist. de Abastec. d'agua Ponta d</v>
          </cell>
          <cell r="F289">
            <v>138437.65</v>
          </cell>
          <cell r="G289">
            <v>0</v>
          </cell>
          <cell r="H289">
            <v>0</v>
          </cell>
          <cell r="I289">
            <v>138437.65</v>
          </cell>
        </row>
        <row r="290">
          <cell r="A290" t="str">
            <v>1.2.3.01.001.0048</v>
          </cell>
          <cell r="B290" t="str">
            <v>A</v>
          </cell>
          <cell r="C290">
            <v>1</v>
          </cell>
          <cell r="D290">
            <v>347</v>
          </cell>
          <cell r="E290" t="str">
            <v>Instalações Rede de Dados Vigiag</v>
          </cell>
          <cell r="F290">
            <v>133495.20000000001</v>
          </cell>
          <cell r="G290">
            <v>0</v>
          </cell>
          <cell r="H290">
            <v>0</v>
          </cell>
          <cell r="I290">
            <v>133495.20000000001</v>
          </cell>
        </row>
        <row r="291">
          <cell r="A291" t="str">
            <v>1.2.3.01.001.0049</v>
          </cell>
          <cell r="B291" t="str">
            <v>A</v>
          </cell>
          <cell r="C291">
            <v>1</v>
          </cell>
          <cell r="D291">
            <v>348</v>
          </cell>
          <cell r="E291" t="str">
            <v>Muros de Contenção Ponta da Espe</v>
          </cell>
          <cell r="F291">
            <v>67979.61</v>
          </cell>
          <cell r="G291">
            <v>0</v>
          </cell>
          <cell r="H291">
            <v>0</v>
          </cell>
          <cell r="I291">
            <v>67979.61</v>
          </cell>
        </row>
        <row r="292">
          <cell r="A292" t="str">
            <v>1.2.3.01.001.0050</v>
          </cell>
          <cell r="B292" t="str">
            <v>A</v>
          </cell>
          <cell r="C292">
            <v>1</v>
          </cell>
          <cell r="D292">
            <v>349</v>
          </cell>
          <cell r="E292" t="str">
            <v>Muro Guarda de Sucatas</v>
          </cell>
          <cell r="F292">
            <v>134563.98000000001</v>
          </cell>
          <cell r="G292">
            <v>0</v>
          </cell>
          <cell r="H292">
            <v>0</v>
          </cell>
          <cell r="I292">
            <v>134563.98000000001</v>
          </cell>
        </row>
        <row r="293">
          <cell r="A293" t="str">
            <v>1.2.3.01.001.0051</v>
          </cell>
          <cell r="B293" t="str">
            <v>A</v>
          </cell>
          <cell r="C293">
            <v>1</v>
          </cell>
          <cell r="D293">
            <v>350</v>
          </cell>
          <cell r="E293" t="str">
            <v>Estacionamento de Carretas</v>
          </cell>
          <cell r="F293">
            <v>3292602.66</v>
          </cell>
          <cell r="G293">
            <v>0</v>
          </cell>
          <cell r="H293">
            <v>0</v>
          </cell>
          <cell r="I293">
            <v>3292602.66</v>
          </cell>
        </row>
        <row r="294">
          <cell r="A294" t="str">
            <v>1.2.3.01.001.0052</v>
          </cell>
          <cell r="B294" t="str">
            <v>A</v>
          </cell>
          <cell r="C294">
            <v>1</v>
          </cell>
          <cell r="D294">
            <v>351</v>
          </cell>
          <cell r="E294" t="str">
            <v>Prédio OGMO</v>
          </cell>
          <cell r="F294">
            <v>491664.97</v>
          </cell>
          <cell r="G294">
            <v>0</v>
          </cell>
          <cell r="H294">
            <v>0</v>
          </cell>
          <cell r="I294">
            <v>491664.97</v>
          </cell>
        </row>
        <row r="295">
          <cell r="A295" t="str">
            <v>1.2.3.01.001.0053</v>
          </cell>
          <cell r="B295" t="str">
            <v>A</v>
          </cell>
          <cell r="C295">
            <v>1</v>
          </cell>
          <cell r="D295">
            <v>352</v>
          </cell>
          <cell r="E295" t="str">
            <v>Prédio Centro de Negócios - Cont</v>
          </cell>
          <cell r="F295">
            <v>609334.03</v>
          </cell>
          <cell r="G295">
            <v>0</v>
          </cell>
          <cell r="H295">
            <v>0</v>
          </cell>
          <cell r="I295">
            <v>609334.03</v>
          </cell>
        </row>
        <row r="296">
          <cell r="A296" t="str">
            <v>1.2.3.01.001.0054</v>
          </cell>
          <cell r="B296" t="str">
            <v>A</v>
          </cell>
          <cell r="C296">
            <v>1</v>
          </cell>
          <cell r="D296">
            <v>353</v>
          </cell>
          <cell r="E296" t="str">
            <v>Prédio de Operações</v>
          </cell>
          <cell r="F296">
            <v>967638.44</v>
          </cell>
          <cell r="G296">
            <v>0</v>
          </cell>
          <cell r="H296">
            <v>0</v>
          </cell>
          <cell r="I296">
            <v>967638.44</v>
          </cell>
        </row>
        <row r="297">
          <cell r="A297" t="str">
            <v>1.2.3.01.001.0055</v>
          </cell>
          <cell r="B297" t="str">
            <v>A</v>
          </cell>
          <cell r="C297">
            <v>1</v>
          </cell>
          <cell r="D297">
            <v>354</v>
          </cell>
          <cell r="E297" t="str">
            <v>Recuperação da Plat. da Ext. Cai</v>
          </cell>
          <cell r="F297">
            <v>106700</v>
          </cell>
          <cell r="G297">
            <v>0</v>
          </cell>
          <cell r="H297">
            <v>0</v>
          </cell>
          <cell r="I297">
            <v>106700</v>
          </cell>
        </row>
        <row r="298">
          <cell r="A298" t="str">
            <v>1.2.3.01.001.0056</v>
          </cell>
          <cell r="B298" t="str">
            <v>A</v>
          </cell>
          <cell r="C298">
            <v>1</v>
          </cell>
          <cell r="D298">
            <v>355</v>
          </cell>
          <cell r="E298" t="str">
            <v>Terminal de Passageiros Ponta da</v>
          </cell>
          <cell r="F298">
            <v>266894.42</v>
          </cell>
          <cell r="G298">
            <v>0</v>
          </cell>
          <cell r="H298">
            <v>0</v>
          </cell>
          <cell r="I298">
            <v>266894.42</v>
          </cell>
        </row>
        <row r="299">
          <cell r="A299" t="str">
            <v>1.2.3.01.001.0057</v>
          </cell>
          <cell r="B299" t="str">
            <v>A</v>
          </cell>
          <cell r="C299">
            <v>1</v>
          </cell>
          <cell r="D299">
            <v>356</v>
          </cell>
          <cell r="E299" t="str">
            <v>Novo Terminal Ferry-Boat Ponta d</v>
          </cell>
          <cell r="F299">
            <v>151649.4</v>
          </cell>
          <cell r="G299">
            <v>0</v>
          </cell>
          <cell r="H299">
            <v>0</v>
          </cell>
          <cell r="I299">
            <v>151649.4</v>
          </cell>
        </row>
        <row r="300">
          <cell r="A300" t="str">
            <v>1.2.3.01.001.0058</v>
          </cell>
          <cell r="B300" t="str">
            <v>A</v>
          </cell>
          <cell r="C300">
            <v>1</v>
          </cell>
          <cell r="D300">
            <v>357</v>
          </cell>
          <cell r="E300" t="str">
            <v>Muro da Área Alfandegada</v>
          </cell>
          <cell r="F300">
            <v>46527.28</v>
          </cell>
          <cell r="G300">
            <v>0</v>
          </cell>
          <cell r="H300">
            <v>0</v>
          </cell>
          <cell r="I300">
            <v>46527.28</v>
          </cell>
        </row>
        <row r="301">
          <cell r="A301" t="str">
            <v>1.2.3.01.001.0059</v>
          </cell>
          <cell r="B301" t="str">
            <v>A</v>
          </cell>
          <cell r="C301">
            <v>1</v>
          </cell>
          <cell r="D301">
            <v>358</v>
          </cell>
          <cell r="E301" t="str">
            <v>Galpão do Mercado do Cujupe</v>
          </cell>
          <cell r="F301">
            <v>29956.69</v>
          </cell>
          <cell r="G301">
            <v>0</v>
          </cell>
          <cell r="H301">
            <v>0</v>
          </cell>
          <cell r="I301">
            <v>29956.69</v>
          </cell>
        </row>
        <row r="302">
          <cell r="A302" t="str">
            <v>1.2.3.01.001.0060</v>
          </cell>
          <cell r="B302" t="str">
            <v>A</v>
          </cell>
          <cell r="C302">
            <v>1</v>
          </cell>
          <cell r="D302">
            <v>359</v>
          </cell>
          <cell r="E302" t="str">
            <v>Guarita de Acesso ao Porto</v>
          </cell>
          <cell r="F302">
            <v>130675.79</v>
          </cell>
          <cell r="G302">
            <v>0</v>
          </cell>
          <cell r="H302">
            <v>0</v>
          </cell>
          <cell r="I302">
            <v>130675.79</v>
          </cell>
        </row>
        <row r="303">
          <cell r="A303" t="str">
            <v>1.2.3.01.001.0061</v>
          </cell>
          <cell r="B303" t="str">
            <v>A</v>
          </cell>
          <cell r="C303">
            <v>1</v>
          </cell>
          <cell r="D303">
            <v>1368</v>
          </cell>
          <cell r="E303" t="str">
            <v>Pátio Retroárea Berço 103</v>
          </cell>
          <cell r="F303">
            <v>1378392.17</v>
          </cell>
          <cell r="G303">
            <v>0</v>
          </cell>
          <cell r="H303">
            <v>0</v>
          </cell>
          <cell r="I303">
            <v>1378392.17</v>
          </cell>
        </row>
        <row r="304">
          <cell r="A304" t="str">
            <v>1.2.3.01.001.0062</v>
          </cell>
          <cell r="B304" t="str">
            <v>A</v>
          </cell>
          <cell r="C304">
            <v>1</v>
          </cell>
          <cell r="D304">
            <v>3919</v>
          </cell>
          <cell r="E304" t="str">
            <v>Recuperação do Berço 101</v>
          </cell>
          <cell r="F304">
            <v>43321434.770000003</v>
          </cell>
          <cell r="G304">
            <v>0</v>
          </cell>
          <cell r="H304">
            <v>0</v>
          </cell>
          <cell r="I304">
            <v>43321434.770000003</v>
          </cell>
        </row>
        <row r="305">
          <cell r="A305" t="str">
            <v>1.2.3.01.001.0063</v>
          </cell>
          <cell r="B305" t="str">
            <v>A</v>
          </cell>
          <cell r="C305">
            <v>1</v>
          </cell>
          <cell r="D305">
            <v>3920</v>
          </cell>
          <cell r="E305" t="str">
            <v>Recuperação do Berço 102</v>
          </cell>
          <cell r="F305">
            <v>37658873.329999998</v>
          </cell>
          <cell r="G305">
            <v>0</v>
          </cell>
          <cell r="H305">
            <v>0</v>
          </cell>
          <cell r="I305">
            <v>37658873.329999998</v>
          </cell>
        </row>
        <row r="306">
          <cell r="A306" t="str">
            <v>1.2.3.01.001.0064</v>
          </cell>
          <cell r="B306" t="str">
            <v>A</v>
          </cell>
          <cell r="C306">
            <v>1</v>
          </cell>
          <cell r="D306">
            <v>3921</v>
          </cell>
          <cell r="E306" t="str">
            <v>Retroárea do Berço 101</v>
          </cell>
          <cell r="F306">
            <v>7321697.6399999997</v>
          </cell>
          <cell r="G306">
            <v>0</v>
          </cell>
          <cell r="H306">
            <v>0</v>
          </cell>
          <cell r="I306">
            <v>7321697.6399999997</v>
          </cell>
        </row>
        <row r="307">
          <cell r="A307" t="str">
            <v>1.2.3.01.001.0065</v>
          </cell>
          <cell r="B307" t="str">
            <v>A</v>
          </cell>
          <cell r="C307">
            <v>1</v>
          </cell>
          <cell r="D307">
            <v>4013</v>
          </cell>
          <cell r="E307" t="str">
            <v>Berço 100 e Alargamento do Cais</v>
          </cell>
          <cell r="F307">
            <v>183745847.15000001</v>
          </cell>
          <cell r="G307">
            <v>0</v>
          </cell>
          <cell r="H307">
            <v>0</v>
          </cell>
          <cell r="I307">
            <v>183745847.15000001</v>
          </cell>
        </row>
        <row r="308">
          <cell r="A308" t="str">
            <v>1.2.3.01.001.0066</v>
          </cell>
          <cell r="B308" t="str">
            <v>A</v>
          </cell>
          <cell r="C308">
            <v>1</v>
          </cell>
          <cell r="D308">
            <v>4014</v>
          </cell>
          <cell r="E308" t="str">
            <v>Defensa Metálica Rodoviária</v>
          </cell>
          <cell r="F308">
            <v>315989.92</v>
          </cell>
          <cell r="G308">
            <v>0</v>
          </cell>
          <cell r="H308">
            <v>0</v>
          </cell>
          <cell r="I308">
            <v>315989.92</v>
          </cell>
        </row>
        <row r="309">
          <cell r="A309" t="str">
            <v>1.2.3.01.002</v>
          </cell>
          <cell r="B309" t="str">
            <v>S</v>
          </cell>
          <cell r="C309">
            <v>1</v>
          </cell>
          <cell r="D309">
            <v>3831</v>
          </cell>
          <cell r="E309" t="str">
            <v>Terrenos</v>
          </cell>
          <cell r="F309">
            <v>296191625.74000001</v>
          </cell>
          <cell r="G309">
            <v>0</v>
          </cell>
          <cell r="H309">
            <v>0</v>
          </cell>
          <cell r="I309">
            <v>296191625.74000001</v>
          </cell>
        </row>
        <row r="310">
          <cell r="A310" t="str">
            <v>1.2.3.01.002.0001</v>
          </cell>
          <cell r="B310" t="str">
            <v>A</v>
          </cell>
          <cell r="C310">
            <v>1</v>
          </cell>
          <cell r="D310">
            <v>3832</v>
          </cell>
          <cell r="E310" t="str">
            <v>Gleba Tibiri-Pedrinhas Módulo "B</v>
          </cell>
          <cell r="F310">
            <v>69556457.549999997</v>
          </cell>
          <cell r="G310">
            <v>0</v>
          </cell>
          <cell r="H310">
            <v>0</v>
          </cell>
          <cell r="I310">
            <v>69556457.549999997</v>
          </cell>
        </row>
        <row r="311">
          <cell r="A311" t="str">
            <v>1.2.3.01.002.0002</v>
          </cell>
          <cell r="B311" t="str">
            <v>A</v>
          </cell>
          <cell r="C311">
            <v>1</v>
          </cell>
          <cell r="D311">
            <v>3833</v>
          </cell>
          <cell r="E311" t="str">
            <v>Gleba "H2" do Distrito Industria</v>
          </cell>
          <cell r="F311">
            <v>207568316.87</v>
          </cell>
          <cell r="G311">
            <v>0</v>
          </cell>
          <cell r="H311">
            <v>0</v>
          </cell>
          <cell r="I311">
            <v>207568316.87</v>
          </cell>
        </row>
        <row r="312">
          <cell r="A312" t="str">
            <v>1.2.3.01.002.0003</v>
          </cell>
          <cell r="B312" t="str">
            <v>A</v>
          </cell>
          <cell r="C312">
            <v>1</v>
          </cell>
          <cell r="D312">
            <v>3995</v>
          </cell>
          <cell r="E312" t="str">
            <v>Terreno Comp Ind Portuário Mat.</v>
          </cell>
          <cell r="F312">
            <v>19066851.32</v>
          </cell>
          <cell r="G312">
            <v>0</v>
          </cell>
          <cell r="H312">
            <v>0</v>
          </cell>
          <cell r="I312">
            <v>19066851.32</v>
          </cell>
        </row>
        <row r="313">
          <cell r="A313" t="str">
            <v>1.2.3.02</v>
          </cell>
          <cell r="B313" t="str">
            <v>S</v>
          </cell>
          <cell r="C313">
            <v>1</v>
          </cell>
          <cell r="D313">
            <v>360</v>
          </cell>
          <cell r="E313" t="str">
            <v>Bens Móveis</v>
          </cell>
          <cell r="F313">
            <v>30695938.969999999</v>
          </cell>
          <cell r="G313">
            <v>326999.84999999998</v>
          </cell>
          <cell r="H313">
            <v>0</v>
          </cell>
          <cell r="I313">
            <v>31022938.82</v>
          </cell>
        </row>
        <row r="314">
          <cell r="A314" t="str">
            <v>1.2.3.02.001</v>
          </cell>
          <cell r="B314" t="str">
            <v>A</v>
          </cell>
          <cell r="C314">
            <v>1</v>
          </cell>
          <cell r="D314">
            <v>361</v>
          </cell>
          <cell r="E314" t="str">
            <v>Móveis e Utensílios</v>
          </cell>
          <cell r="F314">
            <v>3365061.11</v>
          </cell>
          <cell r="G314">
            <v>0</v>
          </cell>
          <cell r="H314">
            <v>0</v>
          </cell>
          <cell r="I314">
            <v>3365061.11</v>
          </cell>
        </row>
        <row r="315">
          <cell r="A315" t="str">
            <v>1.2.3.02.002</v>
          </cell>
          <cell r="B315" t="str">
            <v>A</v>
          </cell>
          <cell r="C315">
            <v>1</v>
          </cell>
          <cell r="D315">
            <v>362</v>
          </cell>
          <cell r="E315" t="str">
            <v>Equipamentos de Informática</v>
          </cell>
          <cell r="F315">
            <v>5777094.7800000003</v>
          </cell>
          <cell r="G315">
            <v>326999.84999999998</v>
          </cell>
          <cell r="H315">
            <v>0</v>
          </cell>
          <cell r="I315">
            <v>6104094.6299999999</v>
          </cell>
        </row>
        <row r="316">
          <cell r="A316" t="str">
            <v>1.2.3.02.003</v>
          </cell>
          <cell r="B316" t="str">
            <v>A</v>
          </cell>
          <cell r="C316">
            <v>1</v>
          </cell>
          <cell r="D316">
            <v>363</v>
          </cell>
          <cell r="E316" t="str">
            <v>Máquinas e Equipamentos</v>
          </cell>
          <cell r="F316">
            <v>16470474.380000001</v>
          </cell>
          <cell r="G316">
            <v>0</v>
          </cell>
          <cell r="H316">
            <v>0</v>
          </cell>
          <cell r="I316">
            <v>16470474.380000001</v>
          </cell>
        </row>
        <row r="317">
          <cell r="A317" t="str">
            <v>1.2.3.02.004</v>
          </cell>
          <cell r="B317" t="str">
            <v>A</v>
          </cell>
          <cell r="C317">
            <v>1</v>
          </cell>
          <cell r="D317">
            <v>364</v>
          </cell>
          <cell r="E317" t="str">
            <v>Veículos</v>
          </cell>
          <cell r="F317">
            <v>640048.76</v>
          </cell>
          <cell r="G317">
            <v>0</v>
          </cell>
          <cell r="H317">
            <v>0</v>
          </cell>
          <cell r="I317">
            <v>640048.76</v>
          </cell>
        </row>
        <row r="318">
          <cell r="A318" t="str">
            <v>1.2.3.02.005</v>
          </cell>
          <cell r="B318" t="str">
            <v>A</v>
          </cell>
          <cell r="C318">
            <v>1</v>
          </cell>
          <cell r="D318">
            <v>365</v>
          </cell>
          <cell r="E318" t="str">
            <v>Aparel, Máq e Equip. DNIT Contra</v>
          </cell>
          <cell r="F318">
            <v>309659.94</v>
          </cell>
          <cell r="G318">
            <v>0</v>
          </cell>
          <cell r="H318">
            <v>0</v>
          </cell>
          <cell r="I318">
            <v>309659.94</v>
          </cell>
        </row>
        <row r="319">
          <cell r="A319" t="str">
            <v>1.2.3.02.006</v>
          </cell>
          <cell r="B319" t="str">
            <v>A</v>
          </cell>
          <cell r="C319">
            <v>1</v>
          </cell>
          <cell r="D319">
            <v>1141</v>
          </cell>
          <cell r="E319" t="str">
            <v>Defensas Marítimas e Cabeços</v>
          </cell>
          <cell r="F319">
            <v>4133600</v>
          </cell>
          <cell r="G319">
            <v>0</v>
          </cell>
          <cell r="H319">
            <v>0</v>
          </cell>
          <cell r="I319">
            <v>4133600</v>
          </cell>
        </row>
        <row r="320">
          <cell r="A320" t="str">
            <v>1.2.3.03</v>
          </cell>
          <cell r="B320" t="str">
            <v>S</v>
          </cell>
          <cell r="C320">
            <v>1</v>
          </cell>
          <cell r="D320">
            <v>366</v>
          </cell>
          <cell r="E320" t="str">
            <v>Depreciação Acumulada</v>
          </cell>
          <cell r="F320">
            <v>40532586.82</v>
          </cell>
          <cell r="G320">
            <v>0</v>
          </cell>
          <cell r="H320">
            <v>1246653.3600000001</v>
          </cell>
          <cell r="I320">
            <v>-41779240.18</v>
          </cell>
        </row>
        <row r="321">
          <cell r="A321" t="str">
            <v>1.2.3.03.001</v>
          </cell>
          <cell r="B321" t="str">
            <v>A</v>
          </cell>
          <cell r="C321">
            <v>1</v>
          </cell>
          <cell r="D321">
            <v>367</v>
          </cell>
          <cell r="E321" t="str">
            <v>(-) Deprec. acumul. - Benfeitori</v>
          </cell>
          <cell r="F321">
            <v>20612072.350000001</v>
          </cell>
          <cell r="G321">
            <v>0</v>
          </cell>
          <cell r="H321">
            <v>1008798.85</v>
          </cell>
          <cell r="I321">
            <v>-21620871.199999999</v>
          </cell>
        </row>
        <row r="322">
          <cell r="A322" t="str">
            <v>1.2.3.03.002</v>
          </cell>
          <cell r="B322" t="str">
            <v>A</v>
          </cell>
          <cell r="C322">
            <v>1</v>
          </cell>
          <cell r="D322">
            <v>368</v>
          </cell>
          <cell r="E322" t="str">
            <v>(-) Deprec. acumul. - Móveis e U</v>
          </cell>
          <cell r="F322">
            <v>2231988</v>
          </cell>
          <cell r="G322">
            <v>0</v>
          </cell>
          <cell r="H322">
            <v>19722.599999999999</v>
          </cell>
          <cell r="I322">
            <v>-2251710.6</v>
          </cell>
        </row>
        <row r="323">
          <cell r="A323" t="str">
            <v>1.2.3.03.003</v>
          </cell>
          <cell r="B323" t="str">
            <v>A</v>
          </cell>
          <cell r="C323">
            <v>1</v>
          </cell>
          <cell r="D323">
            <v>369</v>
          </cell>
          <cell r="E323" t="str">
            <v>(-) Deprec. acumul. - Equip. de</v>
          </cell>
          <cell r="F323">
            <v>4521187.33</v>
          </cell>
          <cell r="G323">
            <v>0</v>
          </cell>
          <cell r="H323">
            <v>50440.08</v>
          </cell>
          <cell r="I323">
            <v>-4571627.41</v>
          </cell>
        </row>
        <row r="324">
          <cell r="A324" t="str">
            <v>1.2.3.03.004</v>
          </cell>
          <cell r="B324" t="str">
            <v>A</v>
          </cell>
          <cell r="C324">
            <v>1</v>
          </cell>
          <cell r="D324">
            <v>370</v>
          </cell>
          <cell r="E324" t="str">
            <v>(-) Deprec. acumul. - Máq. e Equ</v>
          </cell>
          <cell r="F324">
            <v>8643073.6199999992</v>
          </cell>
          <cell r="G324">
            <v>0</v>
          </cell>
          <cell r="H324">
            <v>125560.69</v>
          </cell>
          <cell r="I324">
            <v>-8768634.3100000005</v>
          </cell>
        </row>
        <row r="325">
          <cell r="A325" t="str">
            <v>1.2.3.03.005</v>
          </cell>
          <cell r="B325" t="str">
            <v>A</v>
          </cell>
          <cell r="C325">
            <v>1</v>
          </cell>
          <cell r="D325">
            <v>371</v>
          </cell>
          <cell r="E325" t="str">
            <v>(-) Deprec. acumul. - Veículos</v>
          </cell>
          <cell r="F325">
            <v>510493.23</v>
          </cell>
          <cell r="G325">
            <v>0</v>
          </cell>
          <cell r="H325">
            <v>7684.44</v>
          </cell>
          <cell r="I325">
            <v>-518177.67</v>
          </cell>
        </row>
        <row r="326">
          <cell r="A326" t="str">
            <v>1.2.3.03.006</v>
          </cell>
          <cell r="B326" t="str">
            <v>A</v>
          </cell>
          <cell r="C326">
            <v>1</v>
          </cell>
          <cell r="D326">
            <v>372</v>
          </cell>
          <cell r="E326" t="str">
            <v>(-) Deprec. acumul. - Ap,Máq Equ</v>
          </cell>
          <cell r="F326">
            <v>309659.94</v>
          </cell>
          <cell r="G326">
            <v>0</v>
          </cell>
          <cell r="H326">
            <v>0</v>
          </cell>
          <cell r="I326">
            <v>-309659.94</v>
          </cell>
        </row>
        <row r="327">
          <cell r="A327" t="str">
            <v>1.2.3.03.007</v>
          </cell>
          <cell r="B327" t="str">
            <v>A</v>
          </cell>
          <cell r="C327">
            <v>1</v>
          </cell>
          <cell r="D327">
            <v>1166</v>
          </cell>
          <cell r="E327" t="str">
            <v>(-) Deprec. acumul. - Defensas e</v>
          </cell>
          <cell r="F327">
            <v>3704112.35</v>
          </cell>
          <cell r="G327">
            <v>0</v>
          </cell>
          <cell r="H327">
            <v>34446.699999999997</v>
          </cell>
          <cell r="I327">
            <v>-3738559.05</v>
          </cell>
        </row>
        <row r="328">
          <cell r="A328" t="str">
            <v>1.2.3.04</v>
          </cell>
          <cell r="B328" t="str">
            <v>S</v>
          </cell>
          <cell r="C328">
            <v>1</v>
          </cell>
          <cell r="D328">
            <v>373</v>
          </cell>
          <cell r="E328" t="str">
            <v>Benfeitorias em Móveis de Tercei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</row>
        <row r="329">
          <cell r="A329" t="str">
            <v>1.2.3.04.001</v>
          </cell>
          <cell r="B329" t="str">
            <v>A</v>
          </cell>
          <cell r="C329">
            <v>1</v>
          </cell>
          <cell r="D329">
            <v>374</v>
          </cell>
          <cell r="E329" t="str">
            <v>Máquinas e Motores</v>
          </cell>
          <cell r="F329">
            <v>148243.54</v>
          </cell>
          <cell r="G329">
            <v>0</v>
          </cell>
          <cell r="H329">
            <v>0</v>
          </cell>
          <cell r="I329">
            <v>148243.54</v>
          </cell>
        </row>
        <row r="330">
          <cell r="A330" t="str">
            <v>1.2.3.04.002</v>
          </cell>
          <cell r="B330" t="str">
            <v>A</v>
          </cell>
          <cell r="C330">
            <v>1</v>
          </cell>
          <cell r="D330">
            <v>375</v>
          </cell>
          <cell r="E330" t="str">
            <v>(-) Amortizações</v>
          </cell>
          <cell r="F330">
            <v>148243.54</v>
          </cell>
          <cell r="G330">
            <v>0</v>
          </cell>
          <cell r="H330">
            <v>0</v>
          </cell>
          <cell r="I330">
            <v>-148243.54</v>
          </cell>
        </row>
        <row r="331">
          <cell r="A331" t="str">
            <v>1.2.3.05</v>
          </cell>
          <cell r="B331" t="str">
            <v>S</v>
          </cell>
          <cell r="C331">
            <v>1</v>
          </cell>
          <cell r="D331">
            <v>376</v>
          </cell>
          <cell r="E331" t="str">
            <v>Bens Móveis Convênio</v>
          </cell>
          <cell r="F331">
            <v>252577.5</v>
          </cell>
          <cell r="G331">
            <v>0</v>
          </cell>
          <cell r="H331">
            <v>0</v>
          </cell>
          <cell r="I331">
            <v>252577.5</v>
          </cell>
        </row>
        <row r="332">
          <cell r="A332" t="str">
            <v>1.2.3.05.001</v>
          </cell>
          <cell r="B332" t="str">
            <v>S</v>
          </cell>
          <cell r="C332">
            <v>1</v>
          </cell>
          <cell r="D332">
            <v>377</v>
          </cell>
          <cell r="E332" t="str">
            <v>Bens Móveis DNIT AQ/173/2003/00</v>
          </cell>
          <cell r="F332">
            <v>252577.5</v>
          </cell>
          <cell r="G332">
            <v>0</v>
          </cell>
          <cell r="H332">
            <v>0</v>
          </cell>
          <cell r="I332">
            <v>252577.5</v>
          </cell>
        </row>
        <row r="333">
          <cell r="A333" t="str">
            <v>1.2.3.05.001.0001</v>
          </cell>
          <cell r="B333" t="str">
            <v>A</v>
          </cell>
          <cell r="C333">
            <v>1</v>
          </cell>
          <cell r="D333">
            <v>378</v>
          </cell>
          <cell r="E333" t="str">
            <v>Scanner de Bagagem</v>
          </cell>
          <cell r="F333">
            <v>252577.5</v>
          </cell>
          <cell r="G333">
            <v>0</v>
          </cell>
          <cell r="H333">
            <v>0</v>
          </cell>
          <cell r="I333">
            <v>252577.5</v>
          </cell>
        </row>
        <row r="334">
          <cell r="A334" t="str">
            <v>1.2.3.06</v>
          </cell>
          <cell r="B334" t="str">
            <v>S</v>
          </cell>
          <cell r="C334">
            <v>1</v>
          </cell>
          <cell r="D334">
            <v>379</v>
          </cell>
          <cell r="E334" t="str">
            <v>Obras em Andamento</v>
          </cell>
          <cell r="F334">
            <v>316000002.11000001</v>
          </cell>
          <cell r="G334">
            <v>65139.67</v>
          </cell>
          <cell r="H334">
            <v>0</v>
          </cell>
          <cell r="I334">
            <v>316065141.77999997</v>
          </cell>
        </row>
        <row r="335">
          <cell r="A335" t="str">
            <v>1.2.3.06.001</v>
          </cell>
          <cell r="B335" t="str">
            <v>S</v>
          </cell>
          <cell r="C335">
            <v>1</v>
          </cell>
          <cell r="D335">
            <v>380</v>
          </cell>
          <cell r="E335" t="str">
            <v>Obras em Andamento - EMAP</v>
          </cell>
          <cell r="F335">
            <v>225294486.11000001</v>
          </cell>
          <cell r="G335">
            <v>65139.67</v>
          </cell>
          <cell r="H335">
            <v>0</v>
          </cell>
          <cell r="I335">
            <v>225359625.78</v>
          </cell>
        </row>
        <row r="336">
          <cell r="A336" t="str">
            <v>1.2.3.06.001.0003</v>
          </cell>
          <cell r="B336" t="str">
            <v>A</v>
          </cell>
          <cell r="C336">
            <v>1</v>
          </cell>
          <cell r="D336">
            <v>383</v>
          </cell>
          <cell r="E336" t="str">
            <v>Portaria Avançada Porto do Itaqu</v>
          </cell>
          <cell r="F336">
            <v>1665682.75</v>
          </cell>
          <cell r="G336">
            <v>0</v>
          </cell>
          <cell r="H336">
            <v>0</v>
          </cell>
          <cell r="I336">
            <v>1665682.75</v>
          </cell>
        </row>
        <row r="337">
          <cell r="A337" t="str">
            <v>1.2.3.06.001.0006</v>
          </cell>
          <cell r="B337" t="str">
            <v>A</v>
          </cell>
          <cell r="C337">
            <v>1</v>
          </cell>
          <cell r="D337">
            <v>386</v>
          </cell>
          <cell r="E337" t="str">
            <v>Prédio Corpo de Bombeiros</v>
          </cell>
          <cell r="F337">
            <v>94494.17</v>
          </cell>
          <cell r="G337">
            <v>0</v>
          </cell>
          <cell r="H337">
            <v>0</v>
          </cell>
          <cell r="I337">
            <v>94494.17</v>
          </cell>
        </row>
        <row r="338">
          <cell r="A338" t="str">
            <v>1.2.3.06.001.0007</v>
          </cell>
          <cell r="B338" t="str">
            <v>A</v>
          </cell>
          <cell r="C338">
            <v>1</v>
          </cell>
          <cell r="D338">
            <v>387</v>
          </cell>
          <cell r="E338" t="str">
            <v>Sist Atrac. a Laser-DNITAQ/173/2</v>
          </cell>
          <cell r="F338">
            <v>132124.51</v>
          </cell>
          <cell r="G338">
            <v>0</v>
          </cell>
          <cell r="H338">
            <v>0</v>
          </cell>
          <cell r="I338">
            <v>132124.51</v>
          </cell>
        </row>
        <row r="339">
          <cell r="A339" t="str">
            <v>1.2.3.06.001.0008</v>
          </cell>
          <cell r="B339" t="str">
            <v>A</v>
          </cell>
          <cell r="C339">
            <v>1</v>
          </cell>
          <cell r="D339">
            <v>388</v>
          </cell>
          <cell r="E339" t="str">
            <v>Dragagem Canal e Const. Aterro H</v>
          </cell>
          <cell r="F339">
            <v>1608848.46</v>
          </cell>
          <cell r="G339">
            <v>0</v>
          </cell>
          <cell r="H339">
            <v>0</v>
          </cell>
          <cell r="I339">
            <v>1608848.46</v>
          </cell>
        </row>
        <row r="340">
          <cell r="A340" t="str">
            <v>1.2.3.06.001.0009</v>
          </cell>
          <cell r="B340" t="str">
            <v>A</v>
          </cell>
          <cell r="C340">
            <v>1</v>
          </cell>
          <cell r="D340">
            <v>389</v>
          </cell>
          <cell r="E340" t="str">
            <v>Abrigo do Grupo Gerador</v>
          </cell>
          <cell r="F340">
            <v>40443.919999999998</v>
          </cell>
          <cell r="G340">
            <v>0</v>
          </cell>
          <cell r="H340">
            <v>0</v>
          </cell>
          <cell r="I340">
            <v>40443.919999999998</v>
          </cell>
        </row>
        <row r="341">
          <cell r="A341" t="str">
            <v>1.2.3.06.001.0010</v>
          </cell>
          <cell r="B341" t="str">
            <v>A</v>
          </cell>
          <cell r="C341">
            <v>1</v>
          </cell>
          <cell r="D341">
            <v>1153</v>
          </cell>
          <cell r="E341" t="str">
            <v>Ferrovia TR-57 - Berço 102</v>
          </cell>
          <cell r="F341">
            <v>600777.4</v>
          </cell>
          <cell r="G341">
            <v>0</v>
          </cell>
          <cell r="H341">
            <v>0</v>
          </cell>
          <cell r="I341">
            <v>600777.4</v>
          </cell>
        </row>
        <row r="342">
          <cell r="A342" t="str">
            <v>1.2.3.06.001.0012</v>
          </cell>
          <cell r="B342" t="str">
            <v>A</v>
          </cell>
          <cell r="C342">
            <v>1</v>
          </cell>
          <cell r="D342">
            <v>1227</v>
          </cell>
          <cell r="E342" t="str">
            <v>Gerenciamento e Fiscalização de</v>
          </cell>
          <cell r="F342">
            <v>11051167.33</v>
          </cell>
          <cell r="G342">
            <v>0</v>
          </cell>
          <cell r="H342">
            <v>0</v>
          </cell>
          <cell r="I342">
            <v>11051167.33</v>
          </cell>
        </row>
        <row r="343">
          <cell r="A343" t="str">
            <v>1.2.3.06.001.0013</v>
          </cell>
          <cell r="B343" t="str">
            <v>A</v>
          </cell>
          <cell r="C343">
            <v>1</v>
          </cell>
          <cell r="D343">
            <v>1577</v>
          </cell>
          <cell r="E343" t="str">
            <v>Iluminação do Berço 100</v>
          </cell>
          <cell r="F343">
            <v>213422.75</v>
          </cell>
          <cell r="G343">
            <v>0</v>
          </cell>
          <cell r="H343">
            <v>0</v>
          </cell>
          <cell r="I343">
            <v>213422.75</v>
          </cell>
        </row>
        <row r="344">
          <cell r="A344" t="str">
            <v>1.2.3.06.001.0014</v>
          </cell>
          <cell r="B344" t="str">
            <v>A</v>
          </cell>
          <cell r="C344">
            <v>1</v>
          </cell>
          <cell r="D344">
            <v>1610</v>
          </cell>
          <cell r="E344" t="str">
            <v>Enrocamento Retroárea Berço 100</v>
          </cell>
          <cell r="F344">
            <v>4774203.0599999996</v>
          </cell>
          <cell r="G344">
            <v>0</v>
          </cell>
          <cell r="H344">
            <v>0</v>
          </cell>
          <cell r="I344">
            <v>4774203.0599999996</v>
          </cell>
        </row>
        <row r="345">
          <cell r="A345" t="str">
            <v>1.2.3.06.001.0015</v>
          </cell>
          <cell r="B345" t="str">
            <v>A</v>
          </cell>
          <cell r="C345">
            <v>1</v>
          </cell>
          <cell r="D345">
            <v>1611</v>
          </cell>
          <cell r="E345" t="str">
            <v>Benfeitorias em Terrenos</v>
          </cell>
          <cell r="F345">
            <v>28279010.84</v>
          </cell>
          <cell r="G345">
            <v>0</v>
          </cell>
          <cell r="H345">
            <v>0</v>
          </cell>
          <cell r="I345">
            <v>28279010.84</v>
          </cell>
        </row>
        <row r="346">
          <cell r="A346" t="str">
            <v>1.2.3.06.001.0016</v>
          </cell>
          <cell r="B346" t="str">
            <v>A</v>
          </cell>
          <cell r="C346">
            <v>1</v>
          </cell>
          <cell r="D346">
            <v>1612</v>
          </cell>
          <cell r="E346" t="str">
            <v>Galeria Subterrânea p/ Tubulaçõe</v>
          </cell>
          <cell r="F346">
            <v>2994216.62</v>
          </cell>
          <cell r="G346">
            <v>0</v>
          </cell>
          <cell r="H346">
            <v>0</v>
          </cell>
          <cell r="I346">
            <v>2994216.62</v>
          </cell>
        </row>
        <row r="347">
          <cell r="A347" t="str">
            <v>1.2.3.06.001.0017</v>
          </cell>
          <cell r="B347" t="str">
            <v>A</v>
          </cell>
          <cell r="C347">
            <v>1</v>
          </cell>
          <cell r="D347">
            <v>1626</v>
          </cell>
          <cell r="E347" t="str">
            <v>Proj. Instalações Elétricas no P</v>
          </cell>
          <cell r="F347">
            <v>564875.94999999995</v>
          </cell>
          <cell r="G347">
            <v>0</v>
          </cell>
          <cell r="H347">
            <v>0</v>
          </cell>
          <cell r="I347">
            <v>564875.94999999995</v>
          </cell>
        </row>
        <row r="348">
          <cell r="A348" t="str">
            <v>1.2.3.06.001.0018</v>
          </cell>
          <cell r="B348" t="str">
            <v>A</v>
          </cell>
          <cell r="C348">
            <v>1</v>
          </cell>
          <cell r="D348">
            <v>1627</v>
          </cell>
          <cell r="E348" t="str">
            <v>Proj. Rec. e Reforço Estrutural</v>
          </cell>
          <cell r="F348">
            <v>296388.24</v>
          </cell>
          <cell r="G348">
            <v>0</v>
          </cell>
          <cell r="H348">
            <v>0</v>
          </cell>
          <cell r="I348">
            <v>296388.24</v>
          </cell>
        </row>
        <row r="349">
          <cell r="A349" t="str">
            <v>1.2.3.06.001.0020</v>
          </cell>
          <cell r="B349" t="str">
            <v>A</v>
          </cell>
          <cell r="C349">
            <v>1</v>
          </cell>
          <cell r="D349">
            <v>1668</v>
          </cell>
          <cell r="E349" t="str">
            <v>Prédio Controle Pesagem Pátio Ca</v>
          </cell>
          <cell r="F349">
            <v>283357.05</v>
          </cell>
          <cell r="G349">
            <v>0</v>
          </cell>
          <cell r="H349">
            <v>0</v>
          </cell>
          <cell r="I349">
            <v>283357.05</v>
          </cell>
        </row>
        <row r="350">
          <cell r="A350" t="str">
            <v>1.2.3.06.001.0021</v>
          </cell>
          <cell r="B350" t="str">
            <v>A</v>
          </cell>
          <cell r="C350">
            <v>1</v>
          </cell>
          <cell r="D350">
            <v>1680</v>
          </cell>
          <cell r="E350" t="str">
            <v>Infaestrutura em Fibra Óptica</v>
          </cell>
          <cell r="F350">
            <v>2244114.52</v>
          </cell>
          <cell r="G350">
            <v>0</v>
          </cell>
          <cell r="H350">
            <v>0</v>
          </cell>
          <cell r="I350">
            <v>2244114.52</v>
          </cell>
        </row>
        <row r="351">
          <cell r="A351" t="str">
            <v>1.2.3.06.001.0022</v>
          </cell>
          <cell r="B351" t="str">
            <v>A</v>
          </cell>
          <cell r="C351">
            <v>1</v>
          </cell>
          <cell r="D351">
            <v>1688</v>
          </cell>
          <cell r="E351" t="str">
            <v>Torres de Iluminação no Porto</v>
          </cell>
          <cell r="F351">
            <v>3022822.74</v>
          </cell>
          <cell r="G351">
            <v>0</v>
          </cell>
          <cell r="H351">
            <v>0</v>
          </cell>
          <cell r="I351">
            <v>3022822.74</v>
          </cell>
        </row>
        <row r="352">
          <cell r="A352" t="str">
            <v>1.2.3.06.001.0023</v>
          </cell>
          <cell r="B352" t="str">
            <v>A</v>
          </cell>
          <cell r="C352">
            <v>1</v>
          </cell>
          <cell r="D352">
            <v>1696</v>
          </cell>
          <cell r="E352" t="str">
            <v>Sanitários Berços 100, 102 e 104</v>
          </cell>
          <cell r="F352">
            <v>417118.29</v>
          </cell>
          <cell r="G352">
            <v>0</v>
          </cell>
          <cell r="H352">
            <v>0</v>
          </cell>
          <cell r="I352">
            <v>417118.29</v>
          </cell>
        </row>
        <row r="353">
          <cell r="A353" t="str">
            <v>1.2.3.06.001.0024</v>
          </cell>
          <cell r="B353" t="str">
            <v>A</v>
          </cell>
          <cell r="C353">
            <v>1</v>
          </cell>
          <cell r="D353">
            <v>1750</v>
          </cell>
          <cell r="E353" t="str">
            <v>Sistema de Monitoramento/Gravaçã</v>
          </cell>
          <cell r="F353">
            <v>10896142.48</v>
          </cell>
          <cell r="G353">
            <v>0</v>
          </cell>
          <cell r="H353">
            <v>0</v>
          </cell>
          <cell r="I353">
            <v>10896142.48</v>
          </cell>
        </row>
        <row r="354">
          <cell r="A354" t="str">
            <v>1.2.3.06.001.0025</v>
          </cell>
          <cell r="B354" t="str">
            <v>A</v>
          </cell>
          <cell r="C354">
            <v>1</v>
          </cell>
          <cell r="D354">
            <v>1794</v>
          </cell>
          <cell r="E354" t="str">
            <v>Sist. de Tratamento de Esgoto Re</v>
          </cell>
          <cell r="F354">
            <v>99894.54</v>
          </cell>
          <cell r="G354">
            <v>0</v>
          </cell>
          <cell r="H354">
            <v>0</v>
          </cell>
          <cell r="I354">
            <v>99894.54</v>
          </cell>
        </row>
        <row r="355">
          <cell r="A355" t="str">
            <v>1.2.3.06.001.0026</v>
          </cell>
          <cell r="B355" t="str">
            <v>A</v>
          </cell>
          <cell r="C355">
            <v>1</v>
          </cell>
          <cell r="D355">
            <v>1826</v>
          </cell>
          <cell r="E355" t="str">
            <v>Retroárea dos Berços 104 e 105</v>
          </cell>
          <cell r="F355">
            <v>5541842.7599999998</v>
          </cell>
          <cell r="G355">
            <v>0</v>
          </cell>
          <cell r="H355">
            <v>0</v>
          </cell>
          <cell r="I355">
            <v>5541842.7599999998</v>
          </cell>
        </row>
        <row r="356">
          <cell r="A356" t="str">
            <v>1.2.3.06.001.0027</v>
          </cell>
          <cell r="B356" t="str">
            <v>A</v>
          </cell>
          <cell r="C356">
            <v>1</v>
          </cell>
          <cell r="D356">
            <v>1829</v>
          </cell>
          <cell r="E356" t="str">
            <v>Estacionamento do Centro de Negó</v>
          </cell>
          <cell r="F356">
            <v>1476159.75</v>
          </cell>
          <cell r="G356">
            <v>0</v>
          </cell>
          <cell r="H356">
            <v>0</v>
          </cell>
          <cell r="I356">
            <v>1476159.75</v>
          </cell>
        </row>
        <row r="357">
          <cell r="A357" t="str">
            <v>1.2.3.06.001.0028</v>
          </cell>
          <cell r="B357" t="str">
            <v>A</v>
          </cell>
          <cell r="C357">
            <v>1</v>
          </cell>
          <cell r="D357">
            <v>1867</v>
          </cell>
          <cell r="E357" t="str">
            <v>Viga Trilho Berço 103</v>
          </cell>
          <cell r="F357">
            <v>1616585.5</v>
          </cell>
          <cell r="G357">
            <v>0</v>
          </cell>
          <cell r="H357">
            <v>0</v>
          </cell>
          <cell r="I357">
            <v>1616585.5</v>
          </cell>
        </row>
        <row r="358">
          <cell r="A358" t="str">
            <v>1.2.3.06.001.0029</v>
          </cell>
          <cell r="B358" t="str">
            <v>A</v>
          </cell>
          <cell r="C358">
            <v>1</v>
          </cell>
          <cell r="D358">
            <v>1896</v>
          </cell>
          <cell r="E358" t="str">
            <v>Construção do Berço 108 - EMAP</v>
          </cell>
          <cell r="F358">
            <v>6857529.0599999996</v>
          </cell>
          <cell r="G358">
            <v>0</v>
          </cell>
          <cell r="H358">
            <v>0</v>
          </cell>
          <cell r="I358">
            <v>6857529.0599999996</v>
          </cell>
        </row>
        <row r="359">
          <cell r="A359" t="str">
            <v>1.2.3.06.001.0030</v>
          </cell>
          <cell r="B359" t="str">
            <v>A</v>
          </cell>
          <cell r="C359">
            <v>1</v>
          </cell>
          <cell r="D359">
            <v>1917</v>
          </cell>
          <cell r="E359" t="str">
            <v>Alça/Via de Acesso ao Tegram</v>
          </cell>
          <cell r="F359">
            <v>3026621.81</v>
          </cell>
          <cell r="G359">
            <v>0</v>
          </cell>
          <cell r="H359">
            <v>0</v>
          </cell>
          <cell r="I359">
            <v>3026621.81</v>
          </cell>
        </row>
        <row r="360">
          <cell r="A360" t="str">
            <v>1.2.3.06.001.0031</v>
          </cell>
          <cell r="B360" t="str">
            <v>A</v>
          </cell>
          <cell r="C360">
            <v>1</v>
          </cell>
          <cell r="D360">
            <v>1918</v>
          </cell>
          <cell r="E360" t="str">
            <v>Dragagem do Canal de Acesso ao P</v>
          </cell>
          <cell r="F360">
            <v>65279618.619999997</v>
          </cell>
          <cell r="G360">
            <v>0</v>
          </cell>
          <cell r="H360">
            <v>0</v>
          </cell>
          <cell r="I360">
            <v>65279618.619999997</v>
          </cell>
        </row>
        <row r="361">
          <cell r="A361" t="str">
            <v>1.2.3.06.001.0032</v>
          </cell>
          <cell r="B361" t="str">
            <v>A</v>
          </cell>
          <cell r="C361">
            <v>1</v>
          </cell>
          <cell r="D361">
            <v>1920</v>
          </cell>
          <cell r="E361" t="str">
            <v>Retroárea dos Berços 100 e 101</v>
          </cell>
          <cell r="F361">
            <v>2059939.77</v>
          </cell>
          <cell r="G361">
            <v>0</v>
          </cell>
          <cell r="H361">
            <v>0</v>
          </cell>
          <cell r="I361">
            <v>2059939.77</v>
          </cell>
        </row>
        <row r="362">
          <cell r="A362" t="str">
            <v>1.2.3.06.001.0033</v>
          </cell>
          <cell r="B362" t="str">
            <v>A</v>
          </cell>
          <cell r="C362">
            <v>1</v>
          </cell>
          <cell r="D362">
            <v>1924</v>
          </cell>
          <cell r="E362" t="str">
            <v>Benfeitorias Terminal P. Espera</v>
          </cell>
          <cell r="F362">
            <v>4724183.8</v>
          </cell>
          <cell r="G362">
            <v>0</v>
          </cell>
          <cell r="H362">
            <v>0</v>
          </cell>
          <cell r="I362">
            <v>4724183.8</v>
          </cell>
        </row>
        <row r="363">
          <cell r="A363" t="str">
            <v>1.2.3.06.001.0034</v>
          </cell>
          <cell r="B363" t="str">
            <v>A</v>
          </cell>
          <cell r="C363">
            <v>1</v>
          </cell>
          <cell r="D363">
            <v>1925</v>
          </cell>
          <cell r="E363" t="str">
            <v>Muro da Área Alfandegada - Conce</v>
          </cell>
          <cell r="F363">
            <v>248749.95</v>
          </cell>
          <cell r="G363">
            <v>0</v>
          </cell>
          <cell r="H363">
            <v>0</v>
          </cell>
          <cell r="I363">
            <v>248749.95</v>
          </cell>
        </row>
        <row r="364">
          <cell r="A364" t="str">
            <v>1.2.3.06.001.0035</v>
          </cell>
          <cell r="B364" t="str">
            <v>A</v>
          </cell>
          <cell r="C364">
            <v>1</v>
          </cell>
          <cell r="D364">
            <v>1944</v>
          </cell>
          <cell r="E364" t="str">
            <v>Construção Rua Bacanga</v>
          </cell>
          <cell r="F364">
            <v>511309.88</v>
          </cell>
          <cell r="G364">
            <v>0</v>
          </cell>
          <cell r="H364">
            <v>0</v>
          </cell>
          <cell r="I364">
            <v>511309.88</v>
          </cell>
        </row>
        <row r="365">
          <cell r="A365" t="str">
            <v>1.2.3.06.001.0036</v>
          </cell>
          <cell r="B365" t="str">
            <v>A</v>
          </cell>
          <cell r="C365">
            <v>1</v>
          </cell>
          <cell r="D365">
            <v>1948</v>
          </cell>
          <cell r="E365" t="str">
            <v>Banheiro Área de Controle/Balanç</v>
          </cell>
          <cell r="F365">
            <v>64663.93</v>
          </cell>
          <cell r="G365">
            <v>0</v>
          </cell>
          <cell r="H365">
            <v>0</v>
          </cell>
          <cell r="I365">
            <v>64663.93</v>
          </cell>
        </row>
        <row r="366">
          <cell r="A366" t="str">
            <v>1.2.3.06.001.0037</v>
          </cell>
          <cell r="B366" t="str">
            <v>A</v>
          </cell>
          <cell r="C366">
            <v>1</v>
          </cell>
          <cell r="D366">
            <v>1977</v>
          </cell>
          <cell r="E366" t="str">
            <v>Retroárea do Berços 99</v>
          </cell>
          <cell r="F366">
            <v>403085.06</v>
          </cell>
          <cell r="G366">
            <v>0</v>
          </cell>
          <cell r="H366">
            <v>0</v>
          </cell>
          <cell r="I366">
            <v>403085.06</v>
          </cell>
        </row>
        <row r="367">
          <cell r="A367" t="str">
            <v>1.2.3.06.001.0038</v>
          </cell>
          <cell r="B367" t="str">
            <v>A</v>
          </cell>
          <cell r="C367">
            <v>1</v>
          </cell>
          <cell r="D367">
            <v>2023</v>
          </cell>
          <cell r="E367" t="str">
            <v>Pátio de Armazenagem Área A04</v>
          </cell>
          <cell r="F367">
            <v>140156.95000000001</v>
          </cell>
          <cell r="G367">
            <v>0</v>
          </cell>
          <cell r="H367">
            <v>0</v>
          </cell>
          <cell r="I367">
            <v>140156.95000000001</v>
          </cell>
        </row>
        <row r="368">
          <cell r="A368" t="str">
            <v>1.2.3.06.001.0039</v>
          </cell>
          <cell r="B368" t="str">
            <v>A</v>
          </cell>
          <cell r="C368">
            <v>1</v>
          </cell>
          <cell r="D368">
            <v>2190</v>
          </cell>
          <cell r="E368" t="str">
            <v>Torre de Iluminação Berço 103</v>
          </cell>
          <cell r="F368">
            <v>335001.3</v>
          </cell>
          <cell r="G368">
            <v>0</v>
          </cell>
          <cell r="H368">
            <v>0</v>
          </cell>
          <cell r="I368">
            <v>335001.3</v>
          </cell>
        </row>
        <row r="369">
          <cell r="A369" t="str">
            <v>1.2.3.06.001.0040</v>
          </cell>
          <cell r="B369" t="str">
            <v>A</v>
          </cell>
          <cell r="C369">
            <v>1</v>
          </cell>
          <cell r="D369">
            <v>2258</v>
          </cell>
          <cell r="E369" t="str">
            <v>Benfeitoria e Ampliação do PAN</v>
          </cell>
          <cell r="F369">
            <v>850450.24</v>
          </cell>
          <cell r="G369">
            <v>0</v>
          </cell>
          <cell r="H369">
            <v>0</v>
          </cell>
          <cell r="I369">
            <v>850450.24</v>
          </cell>
        </row>
        <row r="370">
          <cell r="A370" t="str">
            <v>1.2.3.06.001.0041</v>
          </cell>
          <cell r="B370" t="str">
            <v>A</v>
          </cell>
          <cell r="C370">
            <v>1</v>
          </cell>
          <cell r="D370">
            <v>2260</v>
          </cell>
          <cell r="E370" t="str">
            <v>Pav. Retroáreas e Berços 100,101</v>
          </cell>
          <cell r="F370">
            <v>1614217.07</v>
          </cell>
          <cell r="G370">
            <v>0</v>
          </cell>
          <cell r="H370">
            <v>0</v>
          </cell>
          <cell r="I370">
            <v>1614217.07</v>
          </cell>
        </row>
        <row r="371">
          <cell r="A371" t="str">
            <v>1.2.3.06.001.0042</v>
          </cell>
          <cell r="B371" t="str">
            <v>A</v>
          </cell>
          <cell r="C371">
            <v>1</v>
          </cell>
          <cell r="D371">
            <v>2305</v>
          </cell>
          <cell r="E371" t="str">
            <v>Gerenc. e Fiscal. Berço 108 - EM</v>
          </cell>
          <cell r="F371">
            <v>153374.81</v>
          </cell>
          <cell r="G371">
            <v>0</v>
          </cell>
          <cell r="H371">
            <v>0</v>
          </cell>
          <cell r="I371">
            <v>153374.81</v>
          </cell>
        </row>
        <row r="372">
          <cell r="A372" t="str">
            <v>1.2.3.06.001.0043</v>
          </cell>
          <cell r="B372" t="str">
            <v>A</v>
          </cell>
          <cell r="C372">
            <v>1</v>
          </cell>
          <cell r="D372">
            <v>2419</v>
          </cell>
          <cell r="E372" t="str">
            <v>Benfeitorias no Terminal S. J. R</v>
          </cell>
          <cell r="F372">
            <v>2145436.33</v>
          </cell>
          <cell r="G372">
            <v>0</v>
          </cell>
          <cell r="H372">
            <v>0</v>
          </cell>
          <cell r="I372">
            <v>2145436.33</v>
          </cell>
        </row>
        <row r="373">
          <cell r="A373" t="str">
            <v>1.2.3.06.001.0044</v>
          </cell>
          <cell r="B373" t="str">
            <v>A</v>
          </cell>
          <cell r="C373">
            <v>1</v>
          </cell>
          <cell r="D373">
            <v>2434</v>
          </cell>
          <cell r="E373" t="str">
            <v>Benfeitorias no Terminal Cujupe</v>
          </cell>
          <cell r="F373">
            <v>1216045.3799999999</v>
          </cell>
          <cell r="G373">
            <v>0</v>
          </cell>
          <cell r="H373">
            <v>0</v>
          </cell>
          <cell r="I373">
            <v>1216045.3799999999</v>
          </cell>
        </row>
        <row r="374">
          <cell r="A374" t="str">
            <v>1.2.3.06.001.0045</v>
          </cell>
          <cell r="B374" t="str">
            <v>A</v>
          </cell>
          <cell r="C374">
            <v>1</v>
          </cell>
          <cell r="D374">
            <v>2440</v>
          </cell>
          <cell r="E374" t="str">
            <v>Alça Viária de Saída do Tegram</v>
          </cell>
          <cell r="F374">
            <v>200078.64</v>
          </cell>
          <cell r="G374">
            <v>0</v>
          </cell>
          <cell r="H374">
            <v>0</v>
          </cell>
          <cell r="I374">
            <v>200078.64</v>
          </cell>
        </row>
        <row r="375">
          <cell r="A375" t="str">
            <v>1.2.3.06.001.0046</v>
          </cell>
          <cell r="B375" t="str">
            <v>A</v>
          </cell>
          <cell r="C375">
            <v>1</v>
          </cell>
          <cell r="D375">
            <v>2458</v>
          </cell>
          <cell r="E375" t="str">
            <v>Sistema de Combate a Incêndio no</v>
          </cell>
          <cell r="F375">
            <v>18350894.59</v>
          </cell>
          <cell r="G375">
            <v>0</v>
          </cell>
          <cell r="H375">
            <v>0</v>
          </cell>
          <cell r="I375">
            <v>18350894.59</v>
          </cell>
        </row>
        <row r="376">
          <cell r="A376" t="str">
            <v>1.2.3.06.001.0047</v>
          </cell>
          <cell r="B376" t="str">
            <v>A</v>
          </cell>
          <cell r="C376">
            <v>1</v>
          </cell>
          <cell r="D376">
            <v>2551</v>
          </cell>
          <cell r="E376" t="str">
            <v>Cerca em Mourão de Concreto na P</v>
          </cell>
          <cell r="F376">
            <v>155999.99</v>
          </cell>
          <cell r="G376">
            <v>0</v>
          </cell>
          <cell r="H376">
            <v>0</v>
          </cell>
          <cell r="I376">
            <v>155999.99</v>
          </cell>
        </row>
        <row r="377">
          <cell r="A377" t="str">
            <v>1.2.3.06.001.0048</v>
          </cell>
          <cell r="B377" t="str">
            <v>A</v>
          </cell>
          <cell r="C377">
            <v>1</v>
          </cell>
          <cell r="D377">
            <v>2568</v>
          </cell>
          <cell r="E377" t="str">
            <v>Portaria Avançada Provisória</v>
          </cell>
          <cell r="F377">
            <v>1583376.9</v>
          </cell>
          <cell r="G377">
            <v>0</v>
          </cell>
          <cell r="H377">
            <v>0</v>
          </cell>
          <cell r="I377">
            <v>1583376.9</v>
          </cell>
        </row>
        <row r="378">
          <cell r="A378" t="str">
            <v>1.2.3.06.001.0049</v>
          </cell>
          <cell r="B378" t="str">
            <v>A</v>
          </cell>
          <cell r="C378">
            <v>1</v>
          </cell>
          <cell r="D378">
            <v>2577</v>
          </cell>
          <cell r="E378" t="str">
            <v>Barreira de Contenção de Óleo 10</v>
          </cell>
          <cell r="F378">
            <v>835531.49</v>
          </cell>
          <cell r="G378">
            <v>0</v>
          </cell>
          <cell r="H378">
            <v>0</v>
          </cell>
          <cell r="I378">
            <v>835531.49</v>
          </cell>
        </row>
        <row r="379">
          <cell r="A379" t="str">
            <v>1.2.3.06.001.0050</v>
          </cell>
          <cell r="B379" t="str">
            <v>A</v>
          </cell>
          <cell r="C379">
            <v>1</v>
          </cell>
          <cell r="D379">
            <v>2593</v>
          </cell>
          <cell r="E379" t="str">
            <v>Banheiro Berço 108</v>
          </cell>
          <cell r="F379">
            <v>83331.41</v>
          </cell>
          <cell r="G379">
            <v>0</v>
          </cell>
          <cell r="H379">
            <v>0</v>
          </cell>
          <cell r="I379">
            <v>83331.41</v>
          </cell>
        </row>
        <row r="380">
          <cell r="A380" t="str">
            <v>1.2.3.06.001.0051</v>
          </cell>
          <cell r="B380" t="str">
            <v>A</v>
          </cell>
          <cell r="C380">
            <v>1</v>
          </cell>
          <cell r="D380">
            <v>2619</v>
          </cell>
          <cell r="E380" t="str">
            <v>Área de Inspeção de Cargas no PA</v>
          </cell>
          <cell r="F380">
            <v>31968.02</v>
          </cell>
          <cell r="G380">
            <v>0</v>
          </cell>
          <cell r="H380">
            <v>0</v>
          </cell>
          <cell r="I380">
            <v>31968.02</v>
          </cell>
        </row>
        <row r="381">
          <cell r="A381" t="str">
            <v>1.2.3.06.001.0052</v>
          </cell>
          <cell r="B381" t="str">
            <v>A</v>
          </cell>
          <cell r="C381">
            <v>1</v>
          </cell>
          <cell r="D381">
            <v>2624</v>
          </cell>
          <cell r="E381" t="str">
            <v>Novo Terminal de Passageiros do</v>
          </cell>
          <cell r="F381">
            <v>13439082.289999999</v>
          </cell>
          <cell r="G381">
            <v>0</v>
          </cell>
          <cell r="H381">
            <v>0</v>
          </cell>
          <cell r="I381">
            <v>13439082.289999999</v>
          </cell>
        </row>
        <row r="382">
          <cell r="A382" t="str">
            <v>1.2.3.06.001.0053</v>
          </cell>
          <cell r="B382" t="str">
            <v>A</v>
          </cell>
          <cell r="C382">
            <v>1</v>
          </cell>
          <cell r="D382">
            <v>2641</v>
          </cell>
          <cell r="E382" t="str">
            <v>Sist. Elétrico Berço 108 - Contr</v>
          </cell>
          <cell r="F382">
            <v>381331.93</v>
          </cell>
          <cell r="G382">
            <v>0</v>
          </cell>
          <cell r="H382">
            <v>0</v>
          </cell>
          <cell r="I382">
            <v>381331.93</v>
          </cell>
        </row>
        <row r="383">
          <cell r="A383" t="str">
            <v>1.2.3.06.001.0054</v>
          </cell>
          <cell r="B383" t="str">
            <v>A</v>
          </cell>
          <cell r="C383">
            <v>1</v>
          </cell>
          <cell r="D383">
            <v>2686</v>
          </cell>
          <cell r="E383" t="str">
            <v>Pavimentação das Áreas G e H</v>
          </cell>
          <cell r="F383">
            <v>8938491.2200000007</v>
          </cell>
          <cell r="G383">
            <v>0</v>
          </cell>
          <cell r="H383">
            <v>0</v>
          </cell>
          <cell r="I383">
            <v>8938491.2200000007</v>
          </cell>
        </row>
        <row r="384">
          <cell r="A384" t="str">
            <v>1.2.3.06.001.0055</v>
          </cell>
          <cell r="B384" t="str">
            <v>A</v>
          </cell>
          <cell r="C384">
            <v>1</v>
          </cell>
          <cell r="D384">
            <v>2742</v>
          </cell>
          <cell r="E384" t="str">
            <v>Rampa Sul</v>
          </cell>
          <cell r="F384">
            <v>2987833.64</v>
          </cell>
          <cell r="G384">
            <v>0</v>
          </cell>
          <cell r="H384">
            <v>0</v>
          </cell>
          <cell r="I384">
            <v>2987833.64</v>
          </cell>
        </row>
        <row r="385">
          <cell r="A385" t="str">
            <v>1.2.3.06.001.0056</v>
          </cell>
          <cell r="B385" t="str">
            <v>A</v>
          </cell>
          <cell r="C385">
            <v>1</v>
          </cell>
          <cell r="D385">
            <v>2744</v>
          </cell>
          <cell r="E385" t="str">
            <v>Subestação Receptora</v>
          </cell>
          <cell r="F385">
            <v>24829.98</v>
          </cell>
          <cell r="G385">
            <v>0</v>
          </cell>
          <cell r="H385">
            <v>0</v>
          </cell>
          <cell r="I385">
            <v>24829.98</v>
          </cell>
        </row>
        <row r="386">
          <cell r="A386" t="str">
            <v>1.2.3.06.001.0057</v>
          </cell>
          <cell r="B386" t="str">
            <v>A</v>
          </cell>
          <cell r="C386">
            <v>1</v>
          </cell>
          <cell r="D386">
            <v>2746</v>
          </cell>
          <cell r="E386" t="str">
            <v>Pier Flutuante</v>
          </cell>
          <cell r="F386">
            <v>63873.51</v>
          </cell>
          <cell r="G386">
            <v>0</v>
          </cell>
          <cell r="H386">
            <v>0</v>
          </cell>
          <cell r="I386">
            <v>63873.51</v>
          </cell>
        </row>
        <row r="387">
          <cell r="A387" t="str">
            <v>1.2.3.06.001.0058</v>
          </cell>
          <cell r="B387" t="str">
            <v>A</v>
          </cell>
          <cell r="C387">
            <v>1</v>
          </cell>
          <cell r="D387">
            <v>2752</v>
          </cell>
          <cell r="E387" t="str">
            <v>Recuperação Estrutural e Catódic</v>
          </cell>
          <cell r="F387">
            <v>433918.01</v>
          </cell>
          <cell r="G387">
            <v>65139.67</v>
          </cell>
          <cell r="H387">
            <v>0</v>
          </cell>
          <cell r="I387">
            <v>499057.68</v>
          </cell>
        </row>
        <row r="388">
          <cell r="A388" t="str">
            <v>1.2.3.06.001.0059</v>
          </cell>
          <cell r="B388" t="str">
            <v>A</v>
          </cell>
          <cell r="C388">
            <v>1</v>
          </cell>
          <cell r="D388">
            <v>2763</v>
          </cell>
          <cell r="E388" t="str">
            <v>Subestação da Área H</v>
          </cell>
          <cell r="F388">
            <v>69087.73</v>
          </cell>
          <cell r="G388">
            <v>0</v>
          </cell>
          <cell r="H388">
            <v>0</v>
          </cell>
          <cell r="I388">
            <v>69087.73</v>
          </cell>
        </row>
        <row r="389">
          <cell r="A389" t="str">
            <v>1.2.3.06.001.0060</v>
          </cell>
          <cell r="B389" t="str">
            <v>A</v>
          </cell>
          <cell r="C389">
            <v>1</v>
          </cell>
          <cell r="D389">
            <v>2808</v>
          </cell>
          <cell r="E389" t="str">
            <v>Pavimentação dos Acessos e Polig</v>
          </cell>
          <cell r="F389">
            <v>1535272.82</v>
          </cell>
          <cell r="G389">
            <v>0</v>
          </cell>
          <cell r="H389">
            <v>0</v>
          </cell>
          <cell r="I389">
            <v>1535272.82</v>
          </cell>
        </row>
        <row r="390">
          <cell r="A390" t="str">
            <v>1.2.3.06.001.0061</v>
          </cell>
          <cell r="B390" t="str">
            <v>A</v>
          </cell>
          <cell r="C390">
            <v>1</v>
          </cell>
          <cell r="D390">
            <v>2861</v>
          </cell>
          <cell r="E390" t="str">
            <v>Construção do Berço 98</v>
          </cell>
          <cell r="F390">
            <v>1215157</v>
          </cell>
          <cell r="G390">
            <v>0</v>
          </cell>
          <cell r="H390">
            <v>0</v>
          </cell>
          <cell r="I390">
            <v>1215157</v>
          </cell>
        </row>
        <row r="391">
          <cell r="A391" t="str">
            <v>1.2.3.06.001.0062</v>
          </cell>
          <cell r="B391" t="str">
            <v>A</v>
          </cell>
          <cell r="C391">
            <v>1</v>
          </cell>
          <cell r="D391">
            <v>2910</v>
          </cell>
          <cell r="E391" t="str">
            <v>Sala Segura</v>
          </cell>
          <cell r="F391">
            <v>1398960.14</v>
          </cell>
          <cell r="G391">
            <v>0</v>
          </cell>
          <cell r="H391">
            <v>0</v>
          </cell>
          <cell r="I391">
            <v>1398960.14</v>
          </cell>
        </row>
        <row r="392">
          <cell r="A392" t="str">
            <v>1.2.3.06.001.0063</v>
          </cell>
          <cell r="B392" t="str">
            <v>A</v>
          </cell>
          <cell r="C392">
            <v>1</v>
          </cell>
          <cell r="D392">
            <v>2912</v>
          </cell>
          <cell r="E392" t="str">
            <v>Sala de Armamento</v>
          </cell>
          <cell r="F392">
            <v>56565.95</v>
          </cell>
          <cell r="G392">
            <v>0</v>
          </cell>
          <cell r="H392">
            <v>0</v>
          </cell>
          <cell r="I392">
            <v>56565.95</v>
          </cell>
        </row>
        <row r="393">
          <cell r="A393" t="str">
            <v>1.2.3.06.001.0064</v>
          </cell>
          <cell r="B393" t="str">
            <v>A</v>
          </cell>
          <cell r="C393">
            <v>1</v>
          </cell>
          <cell r="D393">
            <v>2993</v>
          </cell>
          <cell r="E393" t="str">
            <v>Infraestrutura CFTV Term. Cujupe</v>
          </cell>
          <cell r="F393">
            <v>502589.06</v>
          </cell>
          <cell r="G393">
            <v>0</v>
          </cell>
          <cell r="H393">
            <v>0</v>
          </cell>
          <cell r="I393">
            <v>502589.06</v>
          </cell>
        </row>
        <row r="394">
          <cell r="A394" t="str">
            <v>1.2.3.06.001.0065</v>
          </cell>
          <cell r="B394" t="str">
            <v>A</v>
          </cell>
          <cell r="C394">
            <v>1</v>
          </cell>
          <cell r="D394">
            <v>2995</v>
          </cell>
          <cell r="E394" t="str">
            <v>Abrigo do Gerador no Pátio GH</v>
          </cell>
          <cell r="F394">
            <v>538350.94999999995</v>
          </cell>
          <cell r="G394">
            <v>0</v>
          </cell>
          <cell r="H394">
            <v>0</v>
          </cell>
          <cell r="I394">
            <v>538350.94999999995</v>
          </cell>
        </row>
        <row r="395">
          <cell r="A395" t="str">
            <v>1.2.3.06.001.0066</v>
          </cell>
          <cell r="B395" t="str">
            <v>A</v>
          </cell>
          <cell r="C395">
            <v>1</v>
          </cell>
          <cell r="D395">
            <v>3785</v>
          </cell>
          <cell r="E395" t="str">
            <v>Estação de Esgotamento Sanitário</v>
          </cell>
          <cell r="F395">
            <v>133328.07</v>
          </cell>
          <cell r="G395">
            <v>0</v>
          </cell>
          <cell r="H395">
            <v>0</v>
          </cell>
          <cell r="I395">
            <v>133328.07</v>
          </cell>
        </row>
        <row r="396">
          <cell r="A396" t="str">
            <v>1.2.3.06.001.0067</v>
          </cell>
          <cell r="B396" t="str">
            <v>A</v>
          </cell>
          <cell r="C396">
            <v>1</v>
          </cell>
          <cell r="D396">
            <v>3786</v>
          </cell>
          <cell r="E396" t="str">
            <v>Subestação 01</v>
          </cell>
          <cell r="F396">
            <v>103575.74</v>
          </cell>
          <cell r="G396">
            <v>0</v>
          </cell>
          <cell r="H396">
            <v>0</v>
          </cell>
          <cell r="I396">
            <v>103575.74</v>
          </cell>
        </row>
        <row r="397">
          <cell r="A397" t="str">
            <v>1.2.3.06.001.0068</v>
          </cell>
          <cell r="B397" t="str">
            <v>A</v>
          </cell>
          <cell r="C397">
            <v>1</v>
          </cell>
          <cell r="D397">
            <v>3787</v>
          </cell>
          <cell r="E397" t="str">
            <v>Rampa Ponta da Espera</v>
          </cell>
          <cell r="F397">
            <v>95713</v>
          </cell>
          <cell r="G397">
            <v>0</v>
          </cell>
          <cell r="H397">
            <v>0</v>
          </cell>
          <cell r="I397">
            <v>95713</v>
          </cell>
        </row>
        <row r="398">
          <cell r="A398" t="str">
            <v>1.2.3.06.001.0069</v>
          </cell>
          <cell r="B398" t="str">
            <v>A</v>
          </cell>
          <cell r="C398">
            <v>1</v>
          </cell>
          <cell r="D398">
            <v>3788</v>
          </cell>
          <cell r="E398" t="str">
            <v>Rampa Cujupe</v>
          </cell>
          <cell r="F398">
            <v>93279.67</v>
          </cell>
          <cell r="G398">
            <v>0</v>
          </cell>
          <cell r="H398">
            <v>0</v>
          </cell>
          <cell r="I398">
            <v>93279.67</v>
          </cell>
        </row>
        <row r="399">
          <cell r="A399" t="str">
            <v>1.2.3.06.001.0070</v>
          </cell>
          <cell r="B399" t="str">
            <v>A</v>
          </cell>
          <cell r="C399">
            <v>1</v>
          </cell>
          <cell r="D399">
            <v>3789</v>
          </cell>
          <cell r="E399" t="str">
            <v>Prédio Corpo de Bombeiro - Novo</v>
          </cell>
          <cell r="F399">
            <v>86894.57</v>
          </cell>
          <cell r="G399">
            <v>0</v>
          </cell>
          <cell r="H399">
            <v>0</v>
          </cell>
          <cell r="I399">
            <v>86894.57</v>
          </cell>
        </row>
        <row r="400">
          <cell r="A400" t="str">
            <v>1.2.3.06.001.0071</v>
          </cell>
          <cell r="B400" t="str">
            <v>A</v>
          </cell>
          <cell r="C400">
            <v>1</v>
          </cell>
          <cell r="D400">
            <v>3790</v>
          </cell>
          <cell r="E400" t="str">
            <v>Cais de São José de Ribamar</v>
          </cell>
          <cell r="F400">
            <v>187485.28</v>
          </cell>
          <cell r="G400">
            <v>0</v>
          </cell>
          <cell r="H400">
            <v>0</v>
          </cell>
          <cell r="I400">
            <v>187485.28</v>
          </cell>
        </row>
        <row r="401">
          <cell r="A401" t="str">
            <v>1.2.3.06.001.0072</v>
          </cell>
          <cell r="B401" t="str">
            <v>A</v>
          </cell>
          <cell r="C401">
            <v>1</v>
          </cell>
          <cell r="D401">
            <v>3791</v>
          </cell>
          <cell r="E401" t="str">
            <v>Subestação 02</v>
          </cell>
          <cell r="F401">
            <v>103575.75</v>
          </cell>
          <cell r="G401">
            <v>0</v>
          </cell>
          <cell r="H401">
            <v>0</v>
          </cell>
          <cell r="I401">
            <v>103575.75</v>
          </cell>
        </row>
        <row r="402">
          <cell r="A402" t="str">
            <v>1.2.3.06.001.0073</v>
          </cell>
          <cell r="B402" t="str">
            <v>A</v>
          </cell>
          <cell r="C402">
            <v>1</v>
          </cell>
          <cell r="D402">
            <v>3792</v>
          </cell>
          <cell r="E402" t="str">
            <v>Subestação 03</v>
          </cell>
          <cell r="F402">
            <v>81250.25</v>
          </cell>
          <cell r="G402">
            <v>0</v>
          </cell>
          <cell r="H402">
            <v>0</v>
          </cell>
          <cell r="I402">
            <v>81250.25</v>
          </cell>
        </row>
        <row r="403">
          <cell r="A403" t="str">
            <v>1.2.3.06.001.0075</v>
          </cell>
          <cell r="B403" t="str">
            <v>A</v>
          </cell>
          <cell r="C403">
            <v>1</v>
          </cell>
          <cell r="D403">
            <v>3861</v>
          </cell>
          <cell r="E403" t="str">
            <v>Sistema de Combate ao Incêndio -</v>
          </cell>
          <cell r="F403">
            <v>1308933.1299999999</v>
          </cell>
          <cell r="G403">
            <v>0</v>
          </cell>
          <cell r="H403">
            <v>0</v>
          </cell>
          <cell r="I403">
            <v>1308933.1299999999</v>
          </cell>
        </row>
        <row r="404">
          <cell r="A404" t="str">
            <v>1.2.3.06.001.0077</v>
          </cell>
          <cell r="B404" t="str">
            <v>A</v>
          </cell>
          <cell r="C404">
            <v>1</v>
          </cell>
          <cell r="D404">
            <v>3918</v>
          </cell>
          <cell r="E404" t="str">
            <v>Base Equip. Combate Incêndios P.</v>
          </cell>
          <cell r="F404">
            <v>489534.22</v>
          </cell>
          <cell r="G404">
            <v>0</v>
          </cell>
          <cell r="H404">
            <v>0</v>
          </cell>
          <cell r="I404">
            <v>489534.22</v>
          </cell>
        </row>
        <row r="405">
          <cell r="A405" t="str">
            <v>1.2.3.06.001.0078</v>
          </cell>
          <cell r="B405" t="str">
            <v>A</v>
          </cell>
          <cell r="C405">
            <v>1</v>
          </cell>
          <cell r="D405">
            <v>3930</v>
          </cell>
          <cell r="E405" t="str">
            <v>Pav. Rígida Acessos e Pátios Gra</v>
          </cell>
          <cell r="F405">
            <v>2153584.92</v>
          </cell>
          <cell r="G405">
            <v>0</v>
          </cell>
          <cell r="H405">
            <v>0</v>
          </cell>
          <cell r="I405">
            <v>2153584.92</v>
          </cell>
        </row>
        <row r="406">
          <cell r="A406" t="str">
            <v>1.2.3.06.001.0079</v>
          </cell>
          <cell r="B406" t="str">
            <v>A</v>
          </cell>
          <cell r="C406">
            <v>1</v>
          </cell>
          <cell r="D406">
            <v>4023</v>
          </cell>
          <cell r="E406" t="str">
            <v>Data Center Ponta da Espera</v>
          </cell>
          <cell r="F406">
            <v>86728.65</v>
          </cell>
          <cell r="G406">
            <v>0</v>
          </cell>
          <cell r="H406">
            <v>0</v>
          </cell>
          <cell r="I406">
            <v>86728.65</v>
          </cell>
        </row>
        <row r="407">
          <cell r="A407" t="str">
            <v>1.2.3.06.002</v>
          </cell>
          <cell r="B407" t="str">
            <v>S</v>
          </cell>
          <cell r="C407">
            <v>1</v>
          </cell>
          <cell r="D407">
            <v>390</v>
          </cell>
          <cell r="E407" t="str">
            <v>Convênio DNIT AQ/173/2003/00</v>
          </cell>
          <cell r="F407">
            <v>2498579.09</v>
          </cell>
          <cell r="G407">
            <v>0</v>
          </cell>
          <cell r="H407">
            <v>0</v>
          </cell>
          <cell r="I407">
            <v>2498579.09</v>
          </cell>
        </row>
        <row r="408">
          <cell r="A408" t="str">
            <v>1.2.3.06.002.0001</v>
          </cell>
          <cell r="B408" t="str">
            <v>S</v>
          </cell>
          <cell r="C408">
            <v>1</v>
          </cell>
          <cell r="D408">
            <v>391</v>
          </cell>
          <cell r="E408" t="str">
            <v>Obras And. Convênio DNIT AQ/173/</v>
          </cell>
          <cell r="F408">
            <v>2498579.09</v>
          </cell>
          <cell r="G408">
            <v>0</v>
          </cell>
          <cell r="H408">
            <v>0</v>
          </cell>
          <cell r="I408">
            <v>2498579.09</v>
          </cell>
        </row>
        <row r="409">
          <cell r="A409" t="str">
            <v xml:space="preserve">1.2.3.06.002.0001.0001 </v>
          </cell>
          <cell r="B409" t="str">
            <v>A</v>
          </cell>
          <cell r="C409">
            <v>1</v>
          </cell>
          <cell r="D409">
            <v>392</v>
          </cell>
          <cell r="E409" t="str">
            <v>Obras em 2004</v>
          </cell>
          <cell r="F409">
            <v>1802447.15</v>
          </cell>
          <cell r="G409">
            <v>0</v>
          </cell>
          <cell r="H409">
            <v>0</v>
          </cell>
          <cell r="I409">
            <v>1802447.15</v>
          </cell>
        </row>
        <row r="410">
          <cell r="A410" t="str">
            <v xml:space="preserve">1.2.3.06.002.0001.0002 </v>
          </cell>
          <cell r="B410" t="str">
            <v>A</v>
          </cell>
          <cell r="C410">
            <v>1</v>
          </cell>
          <cell r="D410">
            <v>393</v>
          </cell>
          <cell r="E410" t="str">
            <v>Sist Atrac. a Laser-DNIT AQ/173/</v>
          </cell>
          <cell r="F410">
            <v>696131.94</v>
          </cell>
          <cell r="G410">
            <v>0</v>
          </cell>
          <cell r="H410">
            <v>0</v>
          </cell>
          <cell r="I410">
            <v>696131.94</v>
          </cell>
        </row>
        <row r="411">
          <cell r="A411" t="str">
            <v>1.2.3.06.003</v>
          </cell>
          <cell r="B411" t="str">
            <v>S</v>
          </cell>
          <cell r="C411">
            <v>1</v>
          </cell>
          <cell r="D411">
            <v>400</v>
          </cell>
          <cell r="E411" t="str">
            <v>Convênio DNIT AQ 00.01.0226/2004</v>
          </cell>
          <cell r="F411">
            <v>565838.06999999995</v>
          </cell>
          <cell r="G411">
            <v>0</v>
          </cell>
          <cell r="H411">
            <v>0</v>
          </cell>
          <cell r="I411">
            <v>565838.06999999995</v>
          </cell>
        </row>
        <row r="412">
          <cell r="A412" t="str">
            <v>1.2.3.06.003.0001</v>
          </cell>
          <cell r="B412" t="str">
            <v>S</v>
          </cell>
          <cell r="C412">
            <v>1</v>
          </cell>
          <cell r="D412">
            <v>401</v>
          </cell>
          <cell r="E412" t="str">
            <v>Obras And. Conv. DNIT AQ 00.01.0</v>
          </cell>
          <cell r="F412">
            <v>565838.06999999995</v>
          </cell>
          <cell r="G412">
            <v>0</v>
          </cell>
          <cell r="H412">
            <v>0</v>
          </cell>
          <cell r="I412">
            <v>565838.06999999995</v>
          </cell>
        </row>
        <row r="413">
          <cell r="A413" t="str">
            <v>1.2.3.06.003.0001.0001</v>
          </cell>
          <cell r="B413" t="str">
            <v>A</v>
          </cell>
          <cell r="C413">
            <v>1</v>
          </cell>
          <cell r="D413">
            <v>402</v>
          </cell>
          <cell r="E413" t="str">
            <v>Posto VIGIAGRO - DNIT AQ 00.01.0</v>
          </cell>
          <cell r="F413">
            <v>59094.83</v>
          </cell>
          <cell r="G413">
            <v>0</v>
          </cell>
          <cell r="H413">
            <v>0</v>
          </cell>
          <cell r="I413">
            <v>59094.83</v>
          </cell>
        </row>
        <row r="414">
          <cell r="A414" t="str">
            <v>1.2.3.06.003.0001.0002</v>
          </cell>
          <cell r="B414" t="str">
            <v>A</v>
          </cell>
          <cell r="C414">
            <v>1</v>
          </cell>
          <cell r="D414">
            <v>403</v>
          </cell>
          <cell r="E414" t="str">
            <v>Prédio Centro de Negócios - DNIT</v>
          </cell>
          <cell r="F414">
            <v>506743.24</v>
          </cell>
          <cell r="G414">
            <v>0</v>
          </cell>
          <cell r="H414">
            <v>0</v>
          </cell>
          <cell r="I414">
            <v>506743.24</v>
          </cell>
        </row>
        <row r="415">
          <cell r="A415" t="str">
            <v>1.2.3.06.004</v>
          </cell>
          <cell r="B415" t="str">
            <v>S</v>
          </cell>
          <cell r="C415">
            <v>1</v>
          </cell>
          <cell r="D415">
            <v>404</v>
          </cell>
          <cell r="E415" t="str">
            <v>Convênio SEP/001/2007</v>
          </cell>
          <cell r="F415">
            <v>16207119.630000001</v>
          </cell>
          <cell r="G415">
            <v>0</v>
          </cell>
          <cell r="H415">
            <v>0</v>
          </cell>
          <cell r="I415">
            <v>16207119.630000001</v>
          </cell>
        </row>
        <row r="416">
          <cell r="A416" t="str">
            <v>1.2.3.06.004.0001</v>
          </cell>
          <cell r="B416" t="str">
            <v>S</v>
          </cell>
          <cell r="C416">
            <v>1</v>
          </cell>
          <cell r="D416">
            <v>405</v>
          </cell>
          <cell r="E416" t="str">
            <v>Obras And. Convênio SEP/001/2007</v>
          </cell>
          <cell r="F416">
            <v>14479635.83</v>
          </cell>
          <cell r="G416">
            <v>0</v>
          </cell>
          <cell r="H416">
            <v>0</v>
          </cell>
          <cell r="I416">
            <v>14479635.83</v>
          </cell>
        </row>
        <row r="417">
          <cell r="A417" t="str">
            <v>1.2.3.06.004.0001.0001</v>
          </cell>
          <cell r="B417" t="str">
            <v>A</v>
          </cell>
          <cell r="C417">
            <v>1</v>
          </cell>
          <cell r="D417">
            <v>406</v>
          </cell>
          <cell r="E417" t="str">
            <v>Dragagem Canal e Const Aterro Hi</v>
          </cell>
          <cell r="F417">
            <v>14479635.83</v>
          </cell>
          <cell r="G417">
            <v>0</v>
          </cell>
          <cell r="H417">
            <v>0</v>
          </cell>
          <cell r="I417">
            <v>14479635.83</v>
          </cell>
        </row>
        <row r="418">
          <cell r="A418" t="str">
            <v>1.2.3.06.004.0002</v>
          </cell>
          <cell r="B418" t="str">
            <v>S</v>
          </cell>
          <cell r="C418">
            <v>1</v>
          </cell>
          <cell r="D418">
            <v>407</v>
          </cell>
          <cell r="E418" t="str">
            <v>Gastos Extraordinários SEP/001/2</v>
          </cell>
          <cell r="F418">
            <v>1727483.8</v>
          </cell>
          <cell r="G418">
            <v>0</v>
          </cell>
          <cell r="H418">
            <v>0</v>
          </cell>
          <cell r="I418">
            <v>1727483.8</v>
          </cell>
        </row>
        <row r="419">
          <cell r="A419" t="str">
            <v>1.2.3.06.004.0002.0001</v>
          </cell>
          <cell r="B419" t="str">
            <v>A</v>
          </cell>
          <cell r="C419">
            <v>1</v>
          </cell>
          <cell r="D419">
            <v>408</v>
          </cell>
          <cell r="E419" t="str">
            <v>IRRF SEP</v>
          </cell>
          <cell r="F419">
            <v>1727483.8</v>
          </cell>
          <cell r="G419">
            <v>0</v>
          </cell>
          <cell r="H419">
            <v>0</v>
          </cell>
          <cell r="I419">
            <v>1727483.8</v>
          </cell>
        </row>
        <row r="420">
          <cell r="A420" t="str">
            <v>1.2.3.06.005</v>
          </cell>
          <cell r="B420" t="str">
            <v>S</v>
          </cell>
          <cell r="C420">
            <v>1</v>
          </cell>
          <cell r="D420">
            <v>1467</v>
          </cell>
          <cell r="E420" t="str">
            <v>Termo de Compromisso SEP/012/201</v>
          </cell>
          <cell r="F420">
            <v>41158949.460000001</v>
          </cell>
          <cell r="G420">
            <v>0</v>
          </cell>
          <cell r="H420">
            <v>0</v>
          </cell>
          <cell r="I420">
            <v>41158949.460000001</v>
          </cell>
        </row>
        <row r="421">
          <cell r="A421" t="str">
            <v>1.2.3.06.005.0001</v>
          </cell>
          <cell r="B421" t="str">
            <v>S</v>
          </cell>
          <cell r="C421">
            <v>1</v>
          </cell>
          <cell r="D421">
            <v>1468</v>
          </cell>
          <cell r="E421" t="str">
            <v>Obras And. Termo de Comp. SEP/01</v>
          </cell>
          <cell r="F421">
            <v>40564207.960000001</v>
          </cell>
          <cell r="G421">
            <v>0</v>
          </cell>
          <cell r="H421">
            <v>0</v>
          </cell>
          <cell r="I421">
            <v>40564207.960000001</v>
          </cell>
        </row>
        <row r="422">
          <cell r="A422" t="str">
            <v xml:space="preserve">1.2.3.06.005.0001.0001 </v>
          </cell>
          <cell r="B422" t="str">
            <v>A</v>
          </cell>
          <cell r="C422">
            <v>1</v>
          </cell>
          <cell r="D422">
            <v>1469</v>
          </cell>
          <cell r="E422" t="str">
            <v>Construção Berço 108 - SEP/012/2</v>
          </cell>
          <cell r="F422">
            <v>38237878.189999998</v>
          </cell>
          <cell r="G422">
            <v>0</v>
          </cell>
          <cell r="H422">
            <v>0</v>
          </cell>
          <cell r="I422">
            <v>38237878.189999998</v>
          </cell>
        </row>
        <row r="423">
          <cell r="A423" t="str">
            <v xml:space="preserve">1.2.3.06.005.0001.0002   </v>
          </cell>
          <cell r="B423" t="str">
            <v>A</v>
          </cell>
          <cell r="C423">
            <v>1</v>
          </cell>
          <cell r="D423">
            <v>1653</v>
          </cell>
          <cell r="E423" t="str">
            <v>Ger. Fiscal. Berço 108 - SEP/012</v>
          </cell>
          <cell r="F423">
            <v>2326329.77</v>
          </cell>
          <cell r="G423">
            <v>0</v>
          </cell>
          <cell r="H423">
            <v>0</v>
          </cell>
          <cell r="I423">
            <v>2326329.77</v>
          </cell>
        </row>
        <row r="424">
          <cell r="A424" t="str">
            <v>1.2.3.06.005.0002</v>
          </cell>
          <cell r="B424" t="str">
            <v>S</v>
          </cell>
          <cell r="C424">
            <v>1</v>
          </cell>
          <cell r="D424">
            <v>1550</v>
          </cell>
          <cell r="E424" t="str">
            <v>Gastos Extraordinários TC SEP/01</v>
          </cell>
          <cell r="F424">
            <v>594741.5</v>
          </cell>
          <cell r="G424">
            <v>0</v>
          </cell>
          <cell r="H424">
            <v>0</v>
          </cell>
          <cell r="I424">
            <v>594741.5</v>
          </cell>
        </row>
        <row r="425">
          <cell r="A425" t="str">
            <v xml:space="preserve">1.2.3.06.005.0002.0001 </v>
          </cell>
          <cell r="B425" t="str">
            <v>A</v>
          </cell>
          <cell r="C425">
            <v>1</v>
          </cell>
          <cell r="D425">
            <v>1551</v>
          </cell>
          <cell r="E425" t="str">
            <v>IRRF TC SEP</v>
          </cell>
          <cell r="F425">
            <v>594741.5</v>
          </cell>
          <cell r="G425">
            <v>0</v>
          </cell>
          <cell r="H425">
            <v>0</v>
          </cell>
          <cell r="I425">
            <v>594741.5</v>
          </cell>
        </row>
        <row r="426">
          <cell r="A426" t="str">
            <v>1.2.3.06.006</v>
          </cell>
          <cell r="B426" t="str">
            <v>S</v>
          </cell>
          <cell r="C426">
            <v>1</v>
          </cell>
          <cell r="D426">
            <v>1956</v>
          </cell>
          <cell r="E426" t="str">
            <v>Termo de Compromisso SEP/04/2014</v>
          </cell>
          <cell r="F426">
            <v>30275029.75</v>
          </cell>
          <cell r="G426">
            <v>0</v>
          </cell>
          <cell r="H426">
            <v>0</v>
          </cell>
          <cell r="I426">
            <v>30275029.75</v>
          </cell>
        </row>
        <row r="427">
          <cell r="A427" t="str">
            <v>1.2.3.06.006.0001</v>
          </cell>
          <cell r="B427" t="str">
            <v>S</v>
          </cell>
          <cell r="C427">
            <v>1</v>
          </cell>
          <cell r="D427">
            <v>1957</v>
          </cell>
          <cell r="E427" t="str">
            <v>Obras And. Termo de Comp. SEP/04</v>
          </cell>
          <cell r="F427">
            <v>26943567.82</v>
          </cell>
          <cell r="G427">
            <v>0</v>
          </cell>
          <cell r="H427">
            <v>0</v>
          </cell>
          <cell r="I427">
            <v>26943567.82</v>
          </cell>
        </row>
        <row r="428">
          <cell r="A428" t="str">
            <v xml:space="preserve">1.2.3.06.006.0001.0001   </v>
          </cell>
          <cell r="B428" t="str">
            <v>A</v>
          </cell>
          <cell r="C428">
            <v>1</v>
          </cell>
          <cell r="D428">
            <v>1958</v>
          </cell>
          <cell r="E428" t="str">
            <v>Construção Berço 108 - SEP/04/20</v>
          </cell>
          <cell r="F428">
            <v>24051626.989999998</v>
          </cell>
          <cell r="G428">
            <v>0</v>
          </cell>
          <cell r="H428">
            <v>0</v>
          </cell>
          <cell r="I428">
            <v>24051626.989999998</v>
          </cell>
        </row>
        <row r="429">
          <cell r="A429" t="str">
            <v>1.2.3.06.006.0001.0002</v>
          </cell>
          <cell r="B429" t="str">
            <v>A</v>
          </cell>
          <cell r="C429">
            <v>1</v>
          </cell>
          <cell r="D429">
            <v>1959</v>
          </cell>
          <cell r="E429" t="str">
            <v>Ger. Fiscal. Berço 108 - SEP/04/</v>
          </cell>
          <cell r="F429">
            <v>1942386.71</v>
          </cell>
          <cell r="G429">
            <v>0</v>
          </cell>
          <cell r="H429">
            <v>0</v>
          </cell>
          <cell r="I429">
            <v>1942386.71</v>
          </cell>
        </row>
        <row r="430">
          <cell r="A430" t="str">
            <v xml:space="preserve">1.2.3.06.006.0001.0003 </v>
          </cell>
          <cell r="B430" t="str">
            <v>A</v>
          </cell>
          <cell r="C430">
            <v>1</v>
          </cell>
          <cell r="D430">
            <v>2594</v>
          </cell>
          <cell r="E430" t="str">
            <v>Banheiro Berço 108 - SEP/04/2014</v>
          </cell>
          <cell r="F430">
            <v>162550.74</v>
          </cell>
          <cell r="G430">
            <v>0</v>
          </cell>
          <cell r="H430">
            <v>0</v>
          </cell>
          <cell r="I430">
            <v>162550.74</v>
          </cell>
        </row>
        <row r="431">
          <cell r="A431" t="str">
            <v>1.2.3.06.006.0001.0004</v>
          </cell>
          <cell r="B431" t="str">
            <v>A</v>
          </cell>
          <cell r="C431">
            <v>1</v>
          </cell>
          <cell r="D431">
            <v>2640</v>
          </cell>
          <cell r="E431" t="str">
            <v>Sist. Elétrico Berço 108 - SEP/0</v>
          </cell>
          <cell r="F431">
            <v>787003.38</v>
          </cell>
          <cell r="G431">
            <v>0</v>
          </cell>
          <cell r="H431">
            <v>0</v>
          </cell>
          <cell r="I431">
            <v>787003.38</v>
          </cell>
        </row>
        <row r="432">
          <cell r="A432" t="str">
            <v>1.2.3.06.006.0003</v>
          </cell>
          <cell r="B432" t="str">
            <v>S</v>
          </cell>
          <cell r="C432">
            <v>1</v>
          </cell>
          <cell r="D432">
            <v>2454</v>
          </cell>
          <cell r="E432" t="str">
            <v>Bens Móveis Termo de Comp. SEP/0</v>
          </cell>
          <cell r="F432">
            <v>3331461.93</v>
          </cell>
          <cell r="G432">
            <v>0</v>
          </cell>
          <cell r="H432">
            <v>0</v>
          </cell>
          <cell r="I432">
            <v>3331461.93</v>
          </cell>
        </row>
        <row r="433">
          <cell r="A433" t="str">
            <v xml:space="preserve">1.2.3.06.006.0003.0001   </v>
          </cell>
          <cell r="B433" t="str">
            <v>A</v>
          </cell>
          <cell r="C433">
            <v>1</v>
          </cell>
          <cell r="D433">
            <v>2455</v>
          </cell>
          <cell r="E433" t="str">
            <v>Defensas Termo de Comp. SEP/04/2</v>
          </cell>
          <cell r="F433">
            <v>3331461.93</v>
          </cell>
          <cell r="G433">
            <v>0</v>
          </cell>
          <cell r="H433">
            <v>0</v>
          </cell>
          <cell r="I433">
            <v>3331461.93</v>
          </cell>
        </row>
        <row r="434">
          <cell r="A434" t="str">
            <v>1.2.3.08</v>
          </cell>
          <cell r="B434" t="str">
            <v>S</v>
          </cell>
          <cell r="C434">
            <v>1</v>
          </cell>
          <cell r="D434">
            <v>2611</v>
          </cell>
          <cell r="E434" t="str">
            <v>Bens Móveis em Montagem</v>
          </cell>
          <cell r="F434">
            <v>7794045.25</v>
          </cell>
          <cell r="G434">
            <v>0</v>
          </cell>
          <cell r="H434">
            <v>0</v>
          </cell>
          <cell r="I434">
            <v>7794045.25</v>
          </cell>
        </row>
        <row r="435">
          <cell r="A435" t="str">
            <v>1.2.3.08.002</v>
          </cell>
          <cell r="B435" t="str">
            <v>A</v>
          </cell>
          <cell r="C435">
            <v>1</v>
          </cell>
          <cell r="D435">
            <v>2613</v>
          </cell>
          <cell r="E435" t="str">
            <v>Equipamentos de Informática em M</v>
          </cell>
          <cell r="F435">
            <v>7445521.75</v>
          </cell>
          <cell r="G435">
            <v>0</v>
          </cell>
          <cell r="H435">
            <v>0</v>
          </cell>
          <cell r="I435">
            <v>7445521.75</v>
          </cell>
        </row>
        <row r="436">
          <cell r="A436" t="str">
            <v>1.2.3.08.003</v>
          </cell>
          <cell r="B436" t="str">
            <v>A</v>
          </cell>
          <cell r="C436">
            <v>1</v>
          </cell>
          <cell r="D436">
            <v>2614</v>
          </cell>
          <cell r="E436" t="str">
            <v>Máquinas e Equipamentos em Monta</v>
          </cell>
          <cell r="F436">
            <v>148205.74</v>
          </cell>
          <cell r="G436">
            <v>0</v>
          </cell>
          <cell r="H436">
            <v>0</v>
          </cell>
          <cell r="I436">
            <v>148205.74</v>
          </cell>
        </row>
        <row r="437">
          <cell r="A437" t="str">
            <v>1.2.3.08.005</v>
          </cell>
          <cell r="B437" t="str">
            <v>A</v>
          </cell>
          <cell r="C437">
            <v>1</v>
          </cell>
          <cell r="D437">
            <v>2616</v>
          </cell>
          <cell r="E437" t="str">
            <v>Defensas e Cabeços em Montagem</v>
          </cell>
          <cell r="F437">
            <v>200317.76</v>
          </cell>
          <cell r="G437">
            <v>0</v>
          </cell>
          <cell r="H437">
            <v>0</v>
          </cell>
          <cell r="I437">
            <v>200317.76</v>
          </cell>
        </row>
        <row r="438">
          <cell r="A438" t="str">
            <v>1.2.4</v>
          </cell>
          <cell r="B438" t="str">
            <v>S</v>
          </cell>
          <cell r="C438">
            <v>1</v>
          </cell>
          <cell r="D438">
            <v>409</v>
          </cell>
          <cell r="E438" t="str">
            <v>Intangível</v>
          </cell>
          <cell r="F438">
            <v>24356380.510000002</v>
          </cell>
          <cell r="G438">
            <v>39503</v>
          </cell>
          <cell r="H438">
            <v>0</v>
          </cell>
          <cell r="I438">
            <v>24395883.510000002</v>
          </cell>
        </row>
        <row r="439">
          <cell r="A439" t="str">
            <v>1.2.4.01</v>
          </cell>
          <cell r="B439" t="str">
            <v>S</v>
          </cell>
          <cell r="C439">
            <v>1</v>
          </cell>
          <cell r="D439">
            <v>410</v>
          </cell>
          <cell r="E439" t="str">
            <v>Implantação de Sist. de Gestão e</v>
          </cell>
          <cell r="F439">
            <v>29300153.579999998</v>
          </cell>
          <cell r="G439">
            <v>0</v>
          </cell>
          <cell r="H439">
            <v>0</v>
          </cell>
          <cell r="I439">
            <v>29300153.579999998</v>
          </cell>
        </row>
        <row r="440">
          <cell r="A440" t="str">
            <v>1.2.4.01.001</v>
          </cell>
          <cell r="B440" t="str">
            <v>A</v>
          </cell>
          <cell r="C440">
            <v>1</v>
          </cell>
          <cell r="D440">
            <v>411</v>
          </cell>
          <cell r="E440" t="str">
            <v>Instalações de Equipamentos da O</v>
          </cell>
          <cell r="F440">
            <v>160249.01999999999</v>
          </cell>
          <cell r="G440">
            <v>0</v>
          </cell>
          <cell r="H440">
            <v>0</v>
          </cell>
          <cell r="I440">
            <v>160249.01999999999</v>
          </cell>
        </row>
        <row r="441">
          <cell r="A441" t="str">
            <v>1.2.4.01.002</v>
          </cell>
          <cell r="B441" t="str">
            <v>A</v>
          </cell>
          <cell r="C441">
            <v>1</v>
          </cell>
          <cell r="D441">
            <v>412</v>
          </cell>
          <cell r="E441" t="str">
            <v>Estudos e Projetos</v>
          </cell>
          <cell r="F441">
            <v>11750263.279999999</v>
          </cell>
          <cell r="G441">
            <v>0</v>
          </cell>
          <cell r="H441">
            <v>0</v>
          </cell>
          <cell r="I441">
            <v>11750263.279999999</v>
          </cell>
        </row>
        <row r="442">
          <cell r="A442" t="str">
            <v>1.2.4.01.003</v>
          </cell>
          <cell r="B442" t="str">
            <v>A</v>
          </cell>
          <cell r="C442">
            <v>1</v>
          </cell>
          <cell r="D442">
            <v>413</v>
          </cell>
          <cell r="E442" t="str">
            <v>Implant. do Sist. de Gestão Adm/</v>
          </cell>
          <cell r="F442">
            <v>118838.02</v>
          </cell>
          <cell r="G442">
            <v>0</v>
          </cell>
          <cell r="H442">
            <v>0</v>
          </cell>
          <cell r="I442">
            <v>118838.02</v>
          </cell>
        </row>
        <row r="443">
          <cell r="A443" t="str">
            <v>1.2.4.01.004</v>
          </cell>
          <cell r="B443" t="str">
            <v>A</v>
          </cell>
          <cell r="C443">
            <v>1</v>
          </cell>
          <cell r="D443">
            <v>414</v>
          </cell>
          <cell r="E443" t="str">
            <v>Licença de Uso</v>
          </cell>
          <cell r="F443">
            <v>896214.12</v>
          </cell>
          <cell r="G443">
            <v>0</v>
          </cell>
          <cell r="H443">
            <v>0</v>
          </cell>
          <cell r="I443">
            <v>896214.12</v>
          </cell>
        </row>
        <row r="444">
          <cell r="A444" t="str">
            <v>1.2.4.01.005</v>
          </cell>
          <cell r="B444" t="str">
            <v>A</v>
          </cell>
          <cell r="C444">
            <v>1</v>
          </cell>
          <cell r="D444">
            <v>415</v>
          </cell>
          <cell r="E444" t="str">
            <v>Projetos Diversos para Nova Sede</v>
          </cell>
          <cell r="F444">
            <v>168210</v>
          </cell>
          <cell r="G444">
            <v>0</v>
          </cell>
          <cell r="H444">
            <v>0</v>
          </cell>
          <cell r="I444">
            <v>168210</v>
          </cell>
        </row>
        <row r="445">
          <cell r="A445" t="str">
            <v>1.2.4.01.006</v>
          </cell>
          <cell r="B445" t="str">
            <v>A</v>
          </cell>
          <cell r="C445">
            <v>1</v>
          </cell>
          <cell r="D445">
            <v>416</v>
          </cell>
          <cell r="E445" t="str">
            <v>Projeto de Ampl. do Porto do Ita</v>
          </cell>
          <cell r="F445">
            <v>655537.57999999996</v>
          </cell>
          <cell r="G445">
            <v>0</v>
          </cell>
          <cell r="H445">
            <v>0</v>
          </cell>
          <cell r="I445">
            <v>655537.57999999996</v>
          </cell>
        </row>
        <row r="446">
          <cell r="A446" t="str">
            <v>1.2.4.01.007</v>
          </cell>
          <cell r="B446" t="str">
            <v>A</v>
          </cell>
          <cell r="C446">
            <v>1</v>
          </cell>
          <cell r="D446">
            <v>417</v>
          </cell>
          <cell r="E446" t="str">
            <v>Programa de Certificação</v>
          </cell>
          <cell r="F446">
            <v>265770</v>
          </cell>
          <cell r="G446">
            <v>0</v>
          </cell>
          <cell r="H446">
            <v>0</v>
          </cell>
          <cell r="I446">
            <v>265770</v>
          </cell>
        </row>
        <row r="447">
          <cell r="A447" t="str">
            <v>1.2.4.01.008</v>
          </cell>
          <cell r="B447" t="str">
            <v>A</v>
          </cell>
          <cell r="C447">
            <v>1</v>
          </cell>
          <cell r="D447">
            <v>418</v>
          </cell>
          <cell r="E447" t="str">
            <v>Instalações de Rede e Outros na</v>
          </cell>
          <cell r="F447">
            <v>1532344.41</v>
          </cell>
          <cell r="G447">
            <v>0</v>
          </cell>
          <cell r="H447">
            <v>0</v>
          </cell>
          <cell r="I447">
            <v>1532344.41</v>
          </cell>
        </row>
        <row r="448">
          <cell r="A448" t="str">
            <v>1.2.4.01.009</v>
          </cell>
          <cell r="B448" t="str">
            <v>A</v>
          </cell>
          <cell r="C448">
            <v>1</v>
          </cell>
          <cell r="D448">
            <v>419</v>
          </cell>
          <cell r="E448" t="str">
            <v>Implant. do Sist. - Fund. Sousan</v>
          </cell>
          <cell r="F448">
            <v>1550000</v>
          </cell>
          <cell r="G448">
            <v>0</v>
          </cell>
          <cell r="H448">
            <v>0</v>
          </cell>
          <cell r="I448">
            <v>1550000</v>
          </cell>
        </row>
        <row r="449">
          <cell r="A449" t="str">
            <v>1.2.4.01.010</v>
          </cell>
          <cell r="B449" t="str">
            <v>A</v>
          </cell>
          <cell r="C449">
            <v>1</v>
          </cell>
          <cell r="D449">
            <v>420</v>
          </cell>
          <cell r="E449" t="str">
            <v>Drag. de Aprofundamento do Cais</v>
          </cell>
          <cell r="F449">
            <v>3159930</v>
          </cell>
          <cell r="G449">
            <v>0</v>
          </cell>
          <cell r="H449">
            <v>0</v>
          </cell>
          <cell r="I449">
            <v>3159930</v>
          </cell>
        </row>
        <row r="450">
          <cell r="A450" t="str">
            <v>1.2.4.01.011</v>
          </cell>
          <cell r="B450" t="str">
            <v>A</v>
          </cell>
          <cell r="C450">
            <v>1</v>
          </cell>
          <cell r="D450">
            <v>421</v>
          </cell>
          <cell r="E450" t="str">
            <v>Melhorias Prédio Adm Codomar</v>
          </cell>
          <cell r="F450">
            <v>281907.7</v>
          </cell>
          <cell r="G450">
            <v>0</v>
          </cell>
          <cell r="H450">
            <v>0</v>
          </cell>
          <cell r="I450">
            <v>281907.7</v>
          </cell>
        </row>
        <row r="451">
          <cell r="A451" t="str">
            <v>1.2.4.01.012</v>
          </cell>
          <cell r="B451" t="str">
            <v>A</v>
          </cell>
          <cell r="C451">
            <v>1</v>
          </cell>
          <cell r="D451">
            <v>422</v>
          </cell>
          <cell r="E451" t="str">
            <v>Instalações na Operação</v>
          </cell>
          <cell r="F451">
            <v>224137.31</v>
          </cell>
          <cell r="G451">
            <v>0</v>
          </cell>
          <cell r="H451">
            <v>0</v>
          </cell>
          <cell r="I451">
            <v>224137.31</v>
          </cell>
        </row>
        <row r="452">
          <cell r="A452" t="str">
            <v>1.2.4.01.013</v>
          </cell>
          <cell r="B452" t="str">
            <v>A</v>
          </cell>
          <cell r="C452">
            <v>1</v>
          </cell>
          <cell r="D452">
            <v>423</v>
          </cell>
          <cell r="E452" t="str">
            <v>Modern.e Reimplant.Sist-Fund.Sou</v>
          </cell>
          <cell r="F452">
            <v>3000000</v>
          </cell>
          <cell r="G452">
            <v>0</v>
          </cell>
          <cell r="H452">
            <v>0</v>
          </cell>
          <cell r="I452">
            <v>3000000</v>
          </cell>
        </row>
        <row r="453">
          <cell r="A453" t="str">
            <v>1.2.4.01.014</v>
          </cell>
          <cell r="B453" t="str">
            <v>A</v>
          </cell>
          <cell r="C453">
            <v>1</v>
          </cell>
          <cell r="D453">
            <v>424</v>
          </cell>
          <cell r="E453" t="str">
            <v>Recuperações em Imóveis de Terce</v>
          </cell>
          <cell r="F453">
            <v>5387272.5499999998</v>
          </cell>
          <cell r="G453">
            <v>0</v>
          </cell>
          <cell r="H453">
            <v>0</v>
          </cell>
          <cell r="I453">
            <v>5387272.5499999998</v>
          </cell>
        </row>
        <row r="454">
          <cell r="A454" t="str">
            <v>1.2.4.01.015</v>
          </cell>
          <cell r="B454" t="str">
            <v>A</v>
          </cell>
          <cell r="C454">
            <v>1</v>
          </cell>
          <cell r="D454">
            <v>425</v>
          </cell>
          <cell r="E454" t="str">
            <v>Melhoria Prédios da Emap</v>
          </cell>
          <cell r="F454">
            <v>149479.59</v>
          </cell>
          <cell r="G454">
            <v>0</v>
          </cell>
          <cell r="H454">
            <v>0</v>
          </cell>
          <cell r="I454">
            <v>149479.59</v>
          </cell>
        </row>
        <row r="455">
          <cell r="A455" t="str">
            <v>1.2.4.02</v>
          </cell>
          <cell r="B455" t="str">
            <v>S</v>
          </cell>
          <cell r="C455">
            <v>1</v>
          </cell>
          <cell r="D455">
            <v>1370</v>
          </cell>
          <cell r="E455" t="str">
            <v>Softwares e Direitos</v>
          </cell>
          <cell r="F455">
            <v>24356380.510000002</v>
          </cell>
          <cell r="G455">
            <v>39503</v>
          </cell>
          <cell r="H455">
            <v>0</v>
          </cell>
          <cell r="I455">
            <v>24395883.510000002</v>
          </cell>
        </row>
        <row r="456">
          <cell r="A456" t="str">
            <v>1.2.4.02.001</v>
          </cell>
          <cell r="B456" t="str">
            <v>A</v>
          </cell>
          <cell r="C456">
            <v>1</v>
          </cell>
          <cell r="D456">
            <v>1371</v>
          </cell>
          <cell r="E456" t="str">
            <v>E-DOCS Sist. Controle Elet. de D</v>
          </cell>
          <cell r="F456">
            <v>1187641.6000000001</v>
          </cell>
          <cell r="G456">
            <v>0</v>
          </cell>
          <cell r="H456">
            <v>0</v>
          </cell>
          <cell r="I456">
            <v>1187641.6000000001</v>
          </cell>
        </row>
        <row r="457">
          <cell r="A457" t="str">
            <v>1.2.4.02.002</v>
          </cell>
          <cell r="B457" t="str">
            <v>A</v>
          </cell>
          <cell r="C457">
            <v>1</v>
          </cell>
          <cell r="D457">
            <v>1372</v>
          </cell>
          <cell r="E457" t="str">
            <v>S2GPI - Sist. Gov. Ger. Portuári</v>
          </cell>
          <cell r="F457">
            <v>13583641.640000001</v>
          </cell>
          <cell r="G457">
            <v>0</v>
          </cell>
          <cell r="H457">
            <v>0</v>
          </cell>
          <cell r="I457">
            <v>13583641.640000001</v>
          </cell>
        </row>
        <row r="458">
          <cell r="A458" t="str">
            <v>1.2.4.02.003</v>
          </cell>
          <cell r="B458" t="str">
            <v>A</v>
          </cell>
          <cell r="C458">
            <v>1</v>
          </cell>
          <cell r="D458">
            <v>1851</v>
          </cell>
          <cell r="E458" t="str">
            <v>Licenças de Uso</v>
          </cell>
          <cell r="F458">
            <v>9585097.2699999996</v>
          </cell>
          <cell r="G458">
            <v>39503</v>
          </cell>
          <cell r="H458">
            <v>0</v>
          </cell>
          <cell r="I458">
            <v>9624600.2699999996</v>
          </cell>
        </row>
        <row r="459">
          <cell r="A459" t="str">
            <v>1.2.4.03</v>
          </cell>
          <cell r="B459" t="str">
            <v>S</v>
          </cell>
          <cell r="C459">
            <v>1</v>
          </cell>
          <cell r="D459">
            <v>1847</v>
          </cell>
          <cell r="E459" t="str">
            <v>(-) Amortizações Acumuladas</v>
          </cell>
          <cell r="F459">
            <v>29300153.579999998</v>
          </cell>
          <cell r="G459">
            <v>0</v>
          </cell>
          <cell r="H459">
            <v>0</v>
          </cell>
          <cell r="I459">
            <v>-29300153.579999998</v>
          </cell>
        </row>
        <row r="460">
          <cell r="A460" t="str">
            <v>1.2.4.03.001</v>
          </cell>
          <cell r="B460" t="str">
            <v>A</v>
          </cell>
          <cell r="C460">
            <v>1</v>
          </cell>
          <cell r="D460">
            <v>426</v>
          </cell>
          <cell r="E460" t="str">
            <v>(-) Amortizações acumuladas</v>
          </cell>
          <cell r="F460">
            <v>29300153.579999998</v>
          </cell>
          <cell r="G460">
            <v>0</v>
          </cell>
          <cell r="H460">
            <v>0</v>
          </cell>
          <cell r="I460">
            <v>-29300153.579999998</v>
          </cell>
        </row>
        <row r="461">
          <cell r="A461" t="str">
            <v>1.3</v>
          </cell>
          <cell r="B461" t="str">
            <v>S</v>
          </cell>
          <cell r="C461">
            <v>1</v>
          </cell>
          <cell r="D461">
            <v>427</v>
          </cell>
          <cell r="E461" t="str">
            <v>Ativo de Compensação</v>
          </cell>
          <cell r="F461">
            <v>88283872.469999999</v>
          </cell>
          <cell r="G461">
            <v>0</v>
          </cell>
          <cell r="H461">
            <v>0</v>
          </cell>
          <cell r="I461">
            <v>88283872.469999999</v>
          </cell>
        </row>
        <row r="462">
          <cell r="A462" t="str">
            <v>1.3.1</v>
          </cell>
          <cell r="B462" t="str">
            <v>S</v>
          </cell>
          <cell r="C462">
            <v>1</v>
          </cell>
          <cell r="D462">
            <v>428</v>
          </cell>
          <cell r="E462" t="str">
            <v>Convênio Estado/União</v>
          </cell>
          <cell r="F462">
            <v>88283872.469999999</v>
          </cell>
          <cell r="G462">
            <v>0</v>
          </cell>
          <cell r="H462">
            <v>0</v>
          </cell>
          <cell r="I462">
            <v>88283872.469999999</v>
          </cell>
        </row>
        <row r="463">
          <cell r="A463" t="str">
            <v>1.3.1.02</v>
          </cell>
          <cell r="B463" t="str">
            <v>S</v>
          </cell>
          <cell r="C463">
            <v>1</v>
          </cell>
          <cell r="D463">
            <v>429</v>
          </cell>
          <cell r="E463" t="str">
            <v>Bens da Codomar</v>
          </cell>
          <cell r="F463">
            <v>88283872.469999999</v>
          </cell>
          <cell r="G463">
            <v>0</v>
          </cell>
          <cell r="H463">
            <v>0</v>
          </cell>
          <cell r="I463">
            <v>88283872.469999999</v>
          </cell>
        </row>
        <row r="464">
          <cell r="A464" t="str">
            <v>1.3.1.02.001</v>
          </cell>
          <cell r="B464" t="str">
            <v>A</v>
          </cell>
          <cell r="C464">
            <v>1</v>
          </cell>
          <cell r="D464">
            <v>430</v>
          </cell>
          <cell r="E464" t="str">
            <v>Bens Móveis</v>
          </cell>
          <cell r="F464">
            <v>1588934.94</v>
          </cell>
          <cell r="G464">
            <v>0</v>
          </cell>
          <cell r="H464">
            <v>0</v>
          </cell>
          <cell r="I464">
            <v>1588934.94</v>
          </cell>
        </row>
        <row r="465">
          <cell r="A465" t="str">
            <v>1.3.1.02.002</v>
          </cell>
          <cell r="B465" t="str">
            <v>A</v>
          </cell>
          <cell r="C465">
            <v>1</v>
          </cell>
          <cell r="D465">
            <v>431</v>
          </cell>
          <cell r="E465" t="str">
            <v>Bens Imóveis</v>
          </cell>
          <cell r="F465">
            <v>86694937.530000001</v>
          </cell>
          <cell r="G465">
            <v>0</v>
          </cell>
          <cell r="H465">
            <v>0</v>
          </cell>
          <cell r="I465">
            <v>86694937.530000001</v>
          </cell>
        </row>
        <row r="466">
          <cell r="A466">
            <v>2</v>
          </cell>
          <cell r="B466" t="str">
            <v>S</v>
          </cell>
          <cell r="C466">
            <v>2</v>
          </cell>
          <cell r="D466">
            <v>432</v>
          </cell>
          <cell r="E466" t="str">
            <v>PASSIVO</v>
          </cell>
          <cell r="F466">
            <v>1144145557.5599999</v>
          </cell>
          <cell r="G466">
            <v>13554991.59</v>
          </cell>
          <cell r="H466">
            <v>18405379.739999998</v>
          </cell>
          <cell r="I466">
            <v>-1148995945.71</v>
          </cell>
        </row>
        <row r="467">
          <cell r="A467" t="str">
            <v>2.1</v>
          </cell>
          <cell r="B467" t="str">
            <v>S</v>
          </cell>
          <cell r="C467">
            <v>2</v>
          </cell>
          <cell r="D467">
            <v>433</v>
          </cell>
          <cell r="E467" t="str">
            <v>Passivo Circulante</v>
          </cell>
          <cell r="F467">
            <v>88619695.799999997</v>
          </cell>
          <cell r="G467">
            <v>13048244.32</v>
          </cell>
          <cell r="H467">
            <v>18405379.739999998</v>
          </cell>
          <cell r="I467">
            <v>-93976831.219999999</v>
          </cell>
        </row>
        <row r="468">
          <cell r="A468" t="str">
            <v>2.1.1</v>
          </cell>
          <cell r="B468" t="str">
            <v>S</v>
          </cell>
          <cell r="C468">
            <v>2</v>
          </cell>
          <cell r="D468">
            <v>434</v>
          </cell>
          <cell r="E468" t="str">
            <v>Exigível a Curto Prazo</v>
          </cell>
          <cell r="F468">
            <v>88619695.799999997</v>
          </cell>
          <cell r="G468">
            <v>13048244.32</v>
          </cell>
          <cell r="H468">
            <v>18405379.739999998</v>
          </cell>
          <cell r="I468">
            <v>-93976831.219999999</v>
          </cell>
        </row>
        <row r="469">
          <cell r="A469" t="str">
            <v>2.1.1.02</v>
          </cell>
          <cell r="B469" t="str">
            <v>S</v>
          </cell>
          <cell r="C469">
            <v>2</v>
          </cell>
          <cell r="D469">
            <v>437</v>
          </cell>
          <cell r="E469" t="str">
            <v>Fornecedores</v>
          </cell>
          <cell r="F469">
            <v>2541903.3199999998</v>
          </cell>
          <cell r="G469">
            <v>5726567.8600000003</v>
          </cell>
          <cell r="H469">
            <v>5630471.1799999997</v>
          </cell>
          <cell r="I469">
            <v>-2445806.64</v>
          </cell>
        </row>
        <row r="470">
          <cell r="A470" t="str">
            <v>2.1.1.02.001</v>
          </cell>
          <cell r="B470" t="str">
            <v>S</v>
          </cell>
          <cell r="C470">
            <v>2</v>
          </cell>
          <cell r="D470">
            <v>438</v>
          </cell>
          <cell r="E470" t="str">
            <v>Fornecedores a Pagar</v>
          </cell>
          <cell r="F470">
            <v>2541903.3199999998</v>
          </cell>
          <cell r="G470">
            <v>5726567.8600000003</v>
          </cell>
          <cell r="H470">
            <v>5630471.1799999997</v>
          </cell>
          <cell r="I470">
            <v>-2445806.64</v>
          </cell>
        </row>
        <row r="471">
          <cell r="A471" t="str">
            <v>2.1.1.02.001.0007</v>
          </cell>
          <cell r="B471" t="str">
            <v>A</v>
          </cell>
          <cell r="C471">
            <v>2</v>
          </cell>
          <cell r="D471">
            <v>445</v>
          </cell>
          <cell r="E471" t="str">
            <v>Telemar - Norte Leste S/A</v>
          </cell>
          <cell r="F471">
            <v>0</v>
          </cell>
          <cell r="G471">
            <v>10595.01</v>
          </cell>
          <cell r="H471">
            <v>10595.01</v>
          </cell>
          <cell r="I471">
            <v>0</v>
          </cell>
        </row>
        <row r="472">
          <cell r="A472" t="str">
            <v>2.1.1.02.001.0019</v>
          </cell>
          <cell r="B472" t="str">
            <v>A</v>
          </cell>
          <cell r="C472">
            <v>2</v>
          </cell>
          <cell r="D472">
            <v>457</v>
          </cell>
          <cell r="E472" t="str">
            <v>Companhia Energética do Maranhão</v>
          </cell>
          <cell r="F472">
            <v>0</v>
          </cell>
          <cell r="G472">
            <v>207114.93</v>
          </cell>
          <cell r="H472">
            <v>207114.93</v>
          </cell>
          <cell r="I472">
            <v>0</v>
          </cell>
        </row>
        <row r="473">
          <cell r="A473" t="str">
            <v>2.1.1.02.001.0027</v>
          </cell>
          <cell r="B473" t="str">
            <v>A</v>
          </cell>
          <cell r="C473">
            <v>2</v>
          </cell>
          <cell r="D473">
            <v>465</v>
          </cell>
          <cell r="E473" t="str">
            <v>Mônica Marlete Almeida e Cia Ltd</v>
          </cell>
          <cell r="F473">
            <v>0</v>
          </cell>
          <cell r="G473">
            <v>956.8</v>
          </cell>
          <cell r="H473">
            <v>956.8</v>
          </cell>
          <cell r="I473">
            <v>0</v>
          </cell>
        </row>
        <row r="474">
          <cell r="A474" t="str">
            <v>2.1.1.02.001.0060</v>
          </cell>
          <cell r="B474" t="str">
            <v>A</v>
          </cell>
          <cell r="C474">
            <v>2</v>
          </cell>
          <cell r="D474">
            <v>498</v>
          </cell>
          <cell r="E474" t="str">
            <v>Correios</v>
          </cell>
          <cell r="F474">
            <v>0</v>
          </cell>
          <cell r="G474">
            <v>1333.1</v>
          </cell>
          <cell r="H474">
            <v>1333.1</v>
          </cell>
          <cell r="I474">
            <v>0</v>
          </cell>
        </row>
        <row r="475">
          <cell r="A475" t="str">
            <v>2.1.1.02.001.0066</v>
          </cell>
          <cell r="B475" t="str">
            <v>A</v>
          </cell>
          <cell r="C475">
            <v>2</v>
          </cell>
          <cell r="D475">
            <v>504</v>
          </cell>
          <cell r="E475" t="str">
            <v>Cia do Ar</v>
          </cell>
          <cell r="F475">
            <v>0</v>
          </cell>
          <cell r="G475">
            <v>77351.38</v>
          </cell>
          <cell r="H475">
            <v>120020.24</v>
          </cell>
          <cell r="I475">
            <v>-42668.86</v>
          </cell>
        </row>
        <row r="476">
          <cell r="A476" t="str">
            <v>2.1.1.02.001.0075</v>
          </cell>
          <cell r="B476" t="str">
            <v>A</v>
          </cell>
          <cell r="C476">
            <v>2</v>
          </cell>
          <cell r="D476">
            <v>513</v>
          </cell>
          <cell r="E476" t="str">
            <v>Maxtec Serviços Gerais e Man. In</v>
          </cell>
          <cell r="F476">
            <v>694550.84</v>
          </cell>
          <cell r="G476">
            <v>694550.84</v>
          </cell>
          <cell r="H476">
            <v>1386123.57</v>
          </cell>
          <cell r="I476">
            <v>-1386123.57</v>
          </cell>
        </row>
        <row r="477">
          <cell r="A477" t="str">
            <v>2.1.1.02.001.0082</v>
          </cell>
          <cell r="B477" t="str">
            <v>A</v>
          </cell>
          <cell r="C477">
            <v>2</v>
          </cell>
          <cell r="D477">
            <v>520</v>
          </cell>
          <cell r="E477" t="str">
            <v>Caema</v>
          </cell>
          <cell r="F477">
            <v>0</v>
          </cell>
          <cell r="G477">
            <v>68193.649999999994</v>
          </cell>
          <cell r="H477">
            <v>68193.649999999994</v>
          </cell>
          <cell r="I477">
            <v>0</v>
          </cell>
        </row>
        <row r="478">
          <cell r="A478" t="str">
            <v>2.1.1.02.001.0095</v>
          </cell>
          <cell r="B478" t="str">
            <v>A</v>
          </cell>
          <cell r="C478">
            <v>2</v>
          </cell>
          <cell r="D478">
            <v>533</v>
          </cell>
          <cell r="E478" t="str">
            <v>FIEMA</v>
          </cell>
          <cell r="F478">
            <v>2000</v>
          </cell>
          <cell r="G478">
            <v>2000</v>
          </cell>
          <cell r="H478">
            <v>0</v>
          </cell>
          <cell r="I478">
            <v>0</v>
          </cell>
        </row>
        <row r="479">
          <cell r="A479" t="str">
            <v>2.1.1.02.001.0128</v>
          </cell>
          <cell r="B479" t="str">
            <v>A</v>
          </cell>
          <cell r="C479">
            <v>2</v>
          </cell>
          <cell r="D479">
            <v>566</v>
          </cell>
          <cell r="E479" t="str">
            <v>Gallotti e Advogados Associados</v>
          </cell>
          <cell r="F479">
            <v>0</v>
          </cell>
          <cell r="G479">
            <v>23984.75</v>
          </cell>
          <cell r="H479">
            <v>23984.75</v>
          </cell>
          <cell r="I479">
            <v>0</v>
          </cell>
        </row>
        <row r="480">
          <cell r="A480" t="str">
            <v>2.1.1.02.001.0144</v>
          </cell>
          <cell r="B480" t="str">
            <v>A</v>
          </cell>
          <cell r="C480">
            <v>2</v>
          </cell>
          <cell r="D480">
            <v>582</v>
          </cell>
          <cell r="E480" t="str">
            <v>DTA Engenharia Ltda</v>
          </cell>
          <cell r="F480">
            <v>34095.360000000001</v>
          </cell>
          <cell r="G480">
            <v>34095.360000000001</v>
          </cell>
          <cell r="H480">
            <v>0</v>
          </cell>
          <cell r="I480">
            <v>0</v>
          </cell>
        </row>
        <row r="481">
          <cell r="A481" t="str">
            <v>2.1.1.02.001.0148</v>
          </cell>
          <cell r="B481" t="str">
            <v>A</v>
          </cell>
          <cell r="C481">
            <v>2</v>
          </cell>
          <cell r="D481">
            <v>586</v>
          </cell>
          <cell r="E481" t="str">
            <v>NEW ODONTO</v>
          </cell>
          <cell r="F481">
            <v>0</v>
          </cell>
          <cell r="G481">
            <v>469.37</v>
          </cell>
          <cell r="H481">
            <v>469.37</v>
          </cell>
          <cell r="I481">
            <v>0</v>
          </cell>
        </row>
        <row r="482">
          <cell r="A482" t="str">
            <v>2.1.1.02.001.0153</v>
          </cell>
          <cell r="B482" t="str">
            <v>A</v>
          </cell>
          <cell r="C482">
            <v>2</v>
          </cell>
          <cell r="D482">
            <v>591</v>
          </cell>
          <cell r="E482" t="str">
            <v>Engebras Cont. e Transportes</v>
          </cell>
          <cell r="F482">
            <v>0</v>
          </cell>
          <cell r="G482">
            <v>254777.97</v>
          </cell>
          <cell r="H482">
            <v>254777.97</v>
          </cell>
          <cell r="I482">
            <v>0</v>
          </cell>
        </row>
        <row r="483">
          <cell r="A483" t="str">
            <v>2.1.1.02.001.0173</v>
          </cell>
          <cell r="B483" t="str">
            <v>A</v>
          </cell>
          <cell r="C483">
            <v>2</v>
          </cell>
          <cell r="D483">
            <v>611</v>
          </cell>
          <cell r="E483" t="str">
            <v>IEL - Instituto Euvaldo Lodi</v>
          </cell>
          <cell r="F483">
            <v>966.94</v>
          </cell>
          <cell r="G483">
            <v>1975.9</v>
          </cell>
          <cell r="H483">
            <v>1008.96</v>
          </cell>
          <cell r="I483">
            <v>0</v>
          </cell>
        </row>
        <row r="484">
          <cell r="A484" t="str">
            <v>2.1.1.02.001.0208</v>
          </cell>
          <cell r="B484" t="str">
            <v>A</v>
          </cell>
          <cell r="C484">
            <v>2</v>
          </cell>
          <cell r="D484">
            <v>646</v>
          </cell>
          <cell r="E484" t="str">
            <v>MC TEC</v>
          </cell>
          <cell r="F484">
            <v>9961.41</v>
          </cell>
          <cell r="G484">
            <v>9961.41</v>
          </cell>
          <cell r="H484">
            <v>14418.43</v>
          </cell>
          <cell r="I484">
            <v>-14418.43</v>
          </cell>
        </row>
        <row r="485">
          <cell r="A485" t="str">
            <v>2.1.1.02.001.0209</v>
          </cell>
          <cell r="B485" t="str">
            <v>A</v>
          </cell>
          <cell r="C485">
            <v>2</v>
          </cell>
          <cell r="D485">
            <v>647</v>
          </cell>
          <cell r="E485" t="str">
            <v>Reabilith</v>
          </cell>
          <cell r="F485">
            <v>0</v>
          </cell>
          <cell r="G485">
            <v>29</v>
          </cell>
          <cell r="H485">
            <v>29</v>
          </cell>
          <cell r="I485">
            <v>0</v>
          </cell>
        </row>
        <row r="486">
          <cell r="A486" t="str">
            <v>2.1.1.02.001.0236</v>
          </cell>
          <cell r="B486" t="str">
            <v>A</v>
          </cell>
          <cell r="C486">
            <v>2</v>
          </cell>
          <cell r="D486">
            <v>1078</v>
          </cell>
          <cell r="E486" t="str">
            <v>Gráfica e Editora Nortesul</v>
          </cell>
          <cell r="F486">
            <v>0</v>
          </cell>
          <cell r="G486">
            <v>87650</v>
          </cell>
          <cell r="H486">
            <v>87650</v>
          </cell>
          <cell r="I486">
            <v>0</v>
          </cell>
        </row>
        <row r="487">
          <cell r="A487" t="str">
            <v>2.1.1.02.001.0269</v>
          </cell>
          <cell r="B487" t="str">
            <v>A</v>
          </cell>
          <cell r="C487">
            <v>2</v>
          </cell>
          <cell r="D487">
            <v>1136</v>
          </cell>
          <cell r="E487" t="str">
            <v>Fundação Carlos Alberto Vanzolin</v>
          </cell>
          <cell r="F487">
            <v>0</v>
          </cell>
          <cell r="G487">
            <v>28865</v>
          </cell>
          <cell r="H487">
            <v>28865</v>
          </cell>
          <cell r="I487">
            <v>0</v>
          </cell>
        </row>
        <row r="488">
          <cell r="A488" t="str">
            <v>2.1.1.02.001.0273</v>
          </cell>
          <cell r="B488" t="str">
            <v>A</v>
          </cell>
          <cell r="C488">
            <v>2</v>
          </cell>
          <cell r="D488">
            <v>1142</v>
          </cell>
          <cell r="E488" t="str">
            <v>COPABO Infra-Estrutura Marítima</v>
          </cell>
          <cell r="F488">
            <v>148406.74</v>
          </cell>
          <cell r="G488">
            <v>217573.48</v>
          </cell>
          <cell r="H488">
            <v>69166.740000000005</v>
          </cell>
          <cell r="I488">
            <v>0</v>
          </cell>
        </row>
        <row r="489">
          <cell r="A489" t="str">
            <v>2.1.1.02.001.0277</v>
          </cell>
          <cell r="B489" t="str">
            <v>A</v>
          </cell>
          <cell r="C489">
            <v>2</v>
          </cell>
          <cell r="D489">
            <v>1155</v>
          </cell>
          <cell r="E489" t="str">
            <v>TOTVS - Maranhão</v>
          </cell>
          <cell r="F489">
            <v>0</v>
          </cell>
          <cell r="G489">
            <v>23624.49</v>
          </cell>
          <cell r="H489">
            <v>23624.49</v>
          </cell>
          <cell r="I489">
            <v>0</v>
          </cell>
        </row>
        <row r="490">
          <cell r="A490" t="str">
            <v>2.1.1.02.001.0288</v>
          </cell>
          <cell r="B490" t="str">
            <v>A</v>
          </cell>
          <cell r="C490">
            <v>2</v>
          </cell>
          <cell r="D490">
            <v>1171</v>
          </cell>
          <cell r="E490" t="str">
            <v>Crisbel Locadora de Veículos</v>
          </cell>
          <cell r="F490">
            <v>0</v>
          </cell>
          <cell r="G490">
            <v>0</v>
          </cell>
          <cell r="H490">
            <v>122990.53</v>
          </cell>
          <cell r="I490">
            <v>-122990.53</v>
          </cell>
        </row>
        <row r="491">
          <cell r="A491" t="str">
            <v>2.1.1.02.001.0365</v>
          </cell>
          <cell r="B491" t="str">
            <v>A</v>
          </cell>
          <cell r="C491">
            <v>2</v>
          </cell>
          <cell r="D491">
            <v>1324</v>
          </cell>
          <cell r="E491" t="str">
            <v>Unimed Seguros</v>
          </cell>
          <cell r="F491">
            <v>0</v>
          </cell>
          <cell r="G491">
            <v>339415.1</v>
          </cell>
          <cell r="H491">
            <v>339415.1</v>
          </cell>
          <cell r="I491">
            <v>0</v>
          </cell>
        </row>
        <row r="492">
          <cell r="A492" t="str">
            <v>2.1.1.02.001.0384</v>
          </cell>
          <cell r="B492" t="str">
            <v>A</v>
          </cell>
          <cell r="C492">
            <v>2</v>
          </cell>
          <cell r="D492">
            <v>1354</v>
          </cell>
          <cell r="E492" t="str">
            <v>Fundação UFMA</v>
          </cell>
          <cell r="F492">
            <v>14396.15</v>
          </cell>
          <cell r="G492">
            <v>28792.3</v>
          </cell>
          <cell r="H492">
            <v>14396.15</v>
          </cell>
          <cell r="I492">
            <v>0</v>
          </cell>
        </row>
        <row r="493">
          <cell r="A493" t="str">
            <v>2.1.1.02.001.0408</v>
          </cell>
          <cell r="B493" t="str">
            <v>A</v>
          </cell>
          <cell r="C493">
            <v>2</v>
          </cell>
          <cell r="D493">
            <v>1403</v>
          </cell>
          <cell r="E493" t="str">
            <v>Iracema S. Souza - ME</v>
          </cell>
          <cell r="F493">
            <v>0</v>
          </cell>
          <cell r="G493">
            <v>8561.7000000000007</v>
          </cell>
          <cell r="H493">
            <v>8561.7000000000007</v>
          </cell>
          <cell r="I493">
            <v>0</v>
          </cell>
        </row>
        <row r="494">
          <cell r="A494" t="str">
            <v>2.1.1.02.001.0433</v>
          </cell>
          <cell r="B494" t="str">
            <v>A</v>
          </cell>
          <cell r="C494">
            <v>2</v>
          </cell>
          <cell r="D494">
            <v>1453</v>
          </cell>
          <cell r="E494" t="str">
            <v>Ênfase - Consultoria e Projetos</v>
          </cell>
          <cell r="F494">
            <v>6629.51</v>
          </cell>
          <cell r="G494">
            <v>20159.11</v>
          </cell>
          <cell r="H494">
            <v>13529.6</v>
          </cell>
          <cell r="I494">
            <v>0</v>
          </cell>
        </row>
        <row r="495">
          <cell r="A495" t="str">
            <v>2.1.1.02.001.0448</v>
          </cell>
          <cell r="B495" t="str">
            <v>A</v>
          </cell>
          <cell r="C495">
            <v>2</v>
          </cell>
          <cell r="D495">
            <v>1481</v>
          </cell>
          <cell r="E495" t="str">
            <v>Iluminar Comércio e Serviços Ltd</v>
          </cell>
          <cell r="F495">
            <v>15122.66</v>
          </cell>
          <cell r="G495">
            <v>30312.32</v>
          </cell>
          <cell r="H495">
            <v>15189.66</v>
          </cell>
          <cell r="I495">
            <v>0</v>
          </cell>
        </row>
        <row r="496">
          <cell r="A496" t="str">
            <v>2.1.1.02.001.0477</v>
          </cell>
          <cell r="B496" t="str">
            <v>A</v>
          </cell>
          <cell r="C496">
            <v>2</v>
          </cell>
          <cell r="D496">
            <v>1540</v>
          </cell>
          <cell r="E496" t="str">
            <v>L.H. DURANS PINHEIRO</v>
          </cell>
          <cell r="F496">
            <v>3000</v>
          </cell>
          <cell r="G496">
            <v>3000</v>
          </cell>
          <cell r="H496">
            <v>3962</v>
          </cell>
          <cell r="I496">
            <v>-3962</v>
          </cell>
        </row>
        <row r="497">
          <cell r="A497" t="str">
            <v>2.1.1.02.001.0497</v>
          </cell>
          <cell r="B497" t="str">
            <v>A</v>
          </cell>
          <cell r="C497">
            <v>2</v>
          </cell>
          <cell r="D497">
            <v>1590</v>
          </cell>
          <cell r="E497" t="str">
            <v>Brasbunker Participações S/A</v>
          </cell>
          <cell r="F497">
            <v>0</v>
          </cell>
          <cell r="G497">
            <v>414.33</v>
          </cell>
          <cell r="H497">
            <v>414.33</v>
          </cell>
          <cell r="I497">
            <v>0</v>
          </cell>
        </row>
        <row r="498">
          <cell r="A498" t="str">
            <v>2.1.1.02.001.0500</v>
          </cell>
          <cell r="B498" t="str">
            <v>A</v>
          </cell>
          <cell r="C498">
            <v>2</v>
          </cell>
          <cell r="D498">
            <v>1638</v>
          </cell>
          <cell r="E498" t="str">
            <v>BrasilCard Administradora de Car</v>
          </cell>
          <cell r="F498">
            <v>27819.4</v>
          </cell>
          <cell r="G498">
            <v>95448.31</v>
          </cell>
          <cell r="H498">
            <v>91025.81</v>
          </cell>
          <cell r="I498">
            <v>-23396.9</v>
          </cell>
        </row>
        <row r="499">
          <cell r="A499" t="str">
            <v>2.1.1.02.001.0505</v>
          </cell>
          <cell r="B499" t="str">
            <v>A</v>
          </cell>
          <cell r="C499">
            <v>2</v>
          </cell>
          <cell r="D499">
            <v>1646</v>
          </cell>
          <cell r="E499" t="str">
            <v>Zênite</v>
          </cell>
          <cell r="F499">
            <v>4077.9</v>
          </cell>
          <cell r="G499">
            <v>4077.9</v>
          </cell>
          <cell r="H499">
            <v>0</v>
          </cell>
          <cell r="I499">
            <v>0</v>
          </cell>
        </row>
        <row r="500">
          <cell r="A500" t="str">
            <v>2.1.1.02.001.0563</v>
          </cell>
          <cell r="B500" t="str">
            <v>A</v>
          </cell>
          <cell r="C500">
            <v>2</v>
          </cell>
          <cell r="D500">
            <v>1780</v>
          </cell>
          <cell r="E500" t="str">
            <v>R Q Clínica Veterinária</v>
          </cell>
          <cell r="F500">
            <v>11978.66</v>
          </cell>
          <cell r="G500">
            <v>11978.66</v>
          </cell>
          <cell r="H500">
            <v>12075.34</v>
          </cell>
          <cell r="I500">
            <v>-12075.34</v>
          </cell>
        </row>
        <row r="501">
          <cell r="A501" t="str">
            <v>2.1.1.02.001.0574</v>
          </cell>
          <cell r="B501" t="str">
            <v>A</v>
          </cell>
          <cell r="C501">
            <v>2</v>
          </cell>
          <cell r="D501">
            <v>1815</v>
          </cell>
          <cell r="E501" t="str">
            <v>Ricardo Teixeira Odontologia Int</v>
          </cell>
          <cell r="F501">
            <v>0</v>
          </cell>
          <cell r="G501">
            <v>2665.76</v>
          </cell>
          <cell r="H501">
            <v>2665.76</v>
          </cell>
          <cell r="I501">
            <v>0</v>
          </cell>
        </row>
        <row r="502">
          <cell r="A502" t="str">
            <v>2.1.1.02.001.0591</v>
          </cell>
          <cell r="B502" t="str">
            <v>A</v>
          </cell>
          <cell r="C502">
            <v>2</v>
          </cell>
          <cell r="D502">
            <v>1878</v>
          </cell>
          <cell r="E502" t="str">
            <v>Comida Caseira da Norma</v>
          </cell>
          <cell r="F502">
            <v>24030.5</v>
          </cell>
          <cell r="G502">
            <v>49161.5</v>
          </cell>
          <cell r="H502">
            <v>25131</v>
          </cell>
          <cell r="I502">
            <v>0</v>
          </cell>
        </row>
        <row r="503">
          <cell r="A503" t="str">
            <v>2.1.1.02.001.0660</v>
          </cell>
          <cell r="B503" t="str">
            <v>A</v>
          </cell>
          <cell r="C503">
            <v>2</v>
          </cell>
          <cell r="D503">
            <v>2040</v>
          </cell>
          <cell r="E503" t="str">
            <v>Internacional Marítima</v>
          </cell>
          <cell r="F503">
            <v>0</v>
          </cell>
          <cell r="G503">
            <v>198080.18</v>
          </cell>
          <cell r="H503">
            <v>403241.02</v>
          </cell>
          <cell r="I503">
            <v>-205160.84</v>
          </cell>
        </row>
        <row r="504">
          <cell r="A504" t="str">
            <v>2.1.1.02.001.0673</v>
          </cell>
          <cell r="B504" t="str">
            <v>A</v>
          </cell>
          <cell r="C504">
            <v>2</v>
          </cell>
          <cell r="D504">
            <v>2058</v>
          </cell>
          <cell r="E504" t="str">
            <v>COIMA - Clínica Odonto. Integ. M</v>
          </cell>
          <cell r="F504">
            <v>0</v>
          </cell>
          <cell r="G504">
            <v>9442.9</v>
          </cell>
          <cell r="H504">
            <v>9442.9</v>
          </cell>
          <cell r="I504">
            <v>0</v>
          </cell>
        </row>
        <row r="505">
          <cell r="A505" t="str">
            <v>2.1.1.02.001.0694</v>
          </cell>
          <cell r="B505" t="str">
            <v>A</v>
          </cell>
          <cell r="C505">
            <v>2</v>
          </cell>
          <cell r="D505">
            <v>2091</v>
          </cell>
          <cell r="E505" t="str">
            <v>F.M.B Sabóia</v>
          </cell>
          <cell r="F505">
            <v>0</v>
          </cell>
          <cell r="G505">
            <v>0</v>
          </cell>
          <cell r="H505">
            <v>1336</v>
          </cell>
          <cell r="I505">
            <v>-1336</v>
          </cell>
        </row>
        <row r="506">
          <cell r="A506" t="str">
            <v>2.1.1.02.001.0725</v>
          </cell>
          <cell r="B506" t="str">
            <v>A</v>
          </cell>
          <cell r="C506">
            <v>2</v>
          </cell>
          <cell r="D506">
            <v>2151</v>
          </cell>
          <cell r="E506" t="str">
            <v>Claro S.A (Embratel)</v>
          </cell>
          <cell r="F506">
            <v>623.35</v>
          </cell>
          <cell r="G506">
            <v>20688.82</v>
          </cell>
          <cell r="H506">
            <v>20635.240000000002</v>
          </cell>
          <cell r="I506">
            <v>-569.77</v>
          </cell>
        </row>
        <row r="507">
          <cell r="A507" t="str">
            <v>2.1.1.02.001.0757</v>
          </cell>
          <cell r="B507" t="str">
            <v>A</v>
          </cell>
          <cell r="C507">
            <v>2</v>
          </cell>
          <cell r="D507">
            <v>2210</v>
          </cell>
          <cell r="E507" t="str">
            <v>Tribunal de Justiça</v>
          </cell>
          <cell r="F507">
            <v>0</v>
          </cell>
          <cell r="G507">
            <v>7953</v>
          </cell>
          <cell r="H507">
            <v>7953</v>
          </cell>
          <cell r="I507">
            <v>0</v>
          </cell>
        </row>
        <row r="508">
          <cell r="A508" t="str">
            <v>2.1.1.02.001.0762</v>
          </cell>
          <cell r="B508" t="str">
            <v>A</v>
          </cell>
          <cell r="C508">
            <v>2</v>
          </cell>
          <cell r="D508">
            <v>2222</v>
          </cell>
          <cell r="E508" t="str">
            <v>Previsul - Cia de Seg. Previdêni</v>
          </cell>
          <cell r="F508">
            <v>12914.22</v>
          </cell>
          <cell r="G508">
            <v>12914.22</v>
          </cell>
          <cell r="H508">
            <v>12951.75</v>
          </cell>
          <cell r="I508">
            <v>-12951.75</v>
          </cell>
        </row>
        <row r="509">
          <cell r="A509" t="str">
            <v>2.1.1.02.001.0768</v>
          </cell>
          <cell r="B509" t="str">
            <v>A</v>
          </cell>
          <cell r="C509">
            <v>2</v>
          </cell>
          <cell r="D509">
            <v>2242</v>
          </cell>
          <cell r="E509" t="str">
            <v>R C Travincas Ltda - ME</v>
          </cell>
          <cell r="F509">
            <v>0</v>
          </cell>
          <cell r="G509">
            <v>10268.68</v>
          </cell>
          <cell r="H509">
            <v>10268.68</v>
          </cell>
          <cell r="I509">
            <v>0</v>
          </cell>
        </row>
        <row r="510">
          <cell r="A510" t="str">
            <v>2.1.1.02.001.0801</v>
          </cell>
          <cell r="B510" t="str">
            <v>A</v>
          </cell>
          <cell r="C510">
            <v>2</v>
          </cell>
          <cell r="D510">
            <v>2310</v>
          </cell>
          <cell r="E510" t="str">
            <v>Doretto e Guimaraes Ltda</v>
          </cell>
          <cell r="F510">
            <v>0</v>
          </cell>
          <cell r="G510">
            <v>1584.93</v>
          </cell>
          <cell r="H510">
            <v>1584.93</v>
          </cell>
          <cell r="I510">
            <v>0</v>
          </cell>
        </row>
        <row r="511">
          <cell r="A511" t="str">
            <v>2.1.1.02.001.0818</v>
          </cell>
          <cell r="B511" t="str">
            <v>A</v>
          </cell>
          <cell r="C511">
            <v>2</v>
          </cell>
          <cell r="D511">
            <v>2343</v>
          </cell>
          <cell r="E511" t="str">
            <v>BaymaTech</v>
          </cell>
          <cell r="F511">
            <v>0</v>
          </cell>
          <cell r="G511">
            <v>10000</v>
          </cell>
          <cell r="H511">
            <v>10000</v>
          </cell>
          <cell r="I511">
            <v>0</v>
          </cell>
        </row>
        <row r="512">
          <cell r="A512" t="str">
            <v>2.1.1.02.001.0850</v>
          </cell>
          <cell r="B512" t="str">
            <v>A</v>
          </cell>
          <cell r="C512">
            <v>2</v>
          </cell>
          <cell r="D512">
            <v>2438</v>
          </cell>
          <cell r="E512" t="str">
            <v>BSB Tic Soluções Ltda - EPP</v>
          </cell>
          <cell r="F512">
            <v>18841.59</v>
          </cell>
          <cell r="G512">
            <v>37683.18</v>
          </cell>
          <cell r="H512">
            <v>18841.59</v>
          </cell>
          <cell r="I512">
            <v>0</v>
          </cell>
        </row>
        <row r="513">
          <cell r="A513" t="str">
            <v>2.1.1.02.001.0885</v>
          </cell>
          <cell r="B513" t="str">
            <v>A</v>
          </cell>
          <cell r="C513">
            <v>2</v>
          </cell>
          <cell r="D513">
            <v>2521</v>
          </cell>
          <cell r="E513" t="str">
            <v>M P Estrela Comércio e Serviços</v>
          </cell>
          <cell r="F513">
            <v>0</v>
          </cell>
          <cell r="G513">
            <v>2749.91</v>
          </cell>
          <cell r="H513">
            <v>5499.82</v>
          </cell>
          <cell r="I513">
            <v>-2749.91</v>
          </cell>
        </row>
        <row r="514">
          <cell r="A514" t="str">
            <v>2.1.1.02.001.0890</v>
          </cell>
          <cell r="B514" t="str">
            <v>A</v>
          </cell>
          <cell r="C514">
            <v>2</v>
          </cell>
          <cell r="D514">
            <v>2527</v>
          </cell>
          <cell r="E514" t="str">
            <v>Leiaute Comunicação e Propaganda</v>
          </cell>
          <cell r="F514">
            <v>28878.66</v>
          </cell>
          <cell r="G514">
            <v>3772.66</v>
          </cell>
          <cell r="H514">
            <v>88168.55</v>
          </cell>
          <cell r="I514">
            <v>-113274.55</v>
          </cell>
        </row>
        <row r="515">
          <cell r="A515" t="str">
            <v>2.1.1.02.001.0901</v>
          </cell>
          <cell r="B515" t="str">
            <v>A</v>
          </cell>
          <cell r="C515">
            <v>2</v>
          </cell>
          <cell r="D515">
            <v>2543</v>
          </cell>
          <cell r="E515" t="str">
            <v>Nano Automation do Brasil Ltda</v>
          </cell>
          <cell r="F515">
            <v>55229.89</v>
          </cell>
          <cell r="G515">
            <v>110459.78</v>
          </cell>
          <cell r="H515">
            <v>55229.89</v>
          </cell>
          <cell r="I515">
            <v>0</v>
          </cell>
        </row>
        <row r="516">
          <cell r="A516" t="str">
            <v>2.1.1.02.001.0905</v>
          </cell>
          <cell r="B516" t="str">
            <v>A</v>
          </cell>
          <cell r="C516">
            <v>2</v>
          </cell>
          <cell r="D516">
            <v>2547</v>
          </cell>
          <cell r="E516" t="str">
            <v>Letícia Restaurante</v>
          </cell>
          <cell r="F516">
            <v>5390.25</v>
          </cell>
          <cell r="G516">
            <v>10180.950000000001</v>
          </cell>
          <cell r="H516">
            <v>4790.7</v>
          </cell>
          <cell r="I516">
            <v>0</v>
          </cell>
        </row>
        <row r="517">
          <cell r="A517" t="str">
            <v>2.1.1.02.001.0910</v>
          </cell>
          <cell r="B517" t="str">
            <v>A</v>
          </cell>
          <cell r="C517">
            <v>2</v>
          </cell>
          <cell r="D517">
            <v>2555</v>
          </cell>
          <cell r="E517" t="str">
            <v>UMI SAN Serv. de A. a Nav.Eng. L</v>
          </cell>
          <cell r="F517">
            <v>149848.48000000001</v>
          </cell>
          <cell r="G517">
            <v>174650.95</v>
          </cell>
          <cell r="H517">
            <v>24802.47</v>
          </cell>
          <cell r="I517">
            <v>0</v>
          </cell>
        </row>
        <row r="518">
          <cell r="A518" t="str">
            <v>2.1.1.02.001.0928</v>
          </cell>
          <cell r="B518" t="str">
            <v>A</v>
          </cell>
          <cell r="C518">
            <v>2</v>
          </cell>
          <cell r="D518">
            <v>2581</v>
          </cell>
          <cell r="E518" t="str">
            <v>TOTVS S/A</v>
          </cell>
          <cell r="F518">
            <v>0</v>
          </cell>
          <cell r="G518">
            <v>54180.1</v>
          </cell>
          <cell r="H518">
            <v>54180.1</v>
          </cell>
          <cell r="I518">
            <v>0</v>
          </cell>
        </row>
        <row r="519">
          <cell r="A519" t="str">
            <v>2.1.1.02.001.0933</v>
          </cell>
          <cell r="B519" t="str">
            <v>A</v>
          </cell>
          <cell r="C519">
            <v>2</v>
          </cell>
          <cell r="D519">
            <v>2597</v>
          </cell>
          <cell r="E519" t="str">
            <v>Athenas Consultoria e Informátic</v>
          </cell>
          <cell r="F519">
            <v>0</v>
          </cell>
          <cell r="G519">
            <v>43838.91</v>
          </cell>
          <cell r="H519">
            <v>43838.91</v>
          </cell>
          <cell r="I519">
            <v>0</v>
          </cell>
        </row>
        <row r="520">
          <cell r="A520" t="str">
            <v>2.1.1.02.001.0976</v>
          </cell>
          <cell r="B520" t="str">
            <v>A</v>
          </cell>
          <cell r="C520">
            <v>2</v>
          </cell>
          <cell r="D520">
            <v>2696</v>
          </cell>
          <cell r="E520" t="str">
            <v>Oracle do Brasil Sistemas Ltda</v>
          </cell>
          <cell r="F520">
            <v>23072.55</v>
          </cell>
          <cell r="G520">
            <v>46145.1</v>
          </cell>
          <cell r="H520">
            <v>23072.55</v>
          </cell>
          <cell r="I520">
            <v>0</v>
          </cell>
        </row>
        <row r="521">
          <cell r="A521" t="str">
            <v>2.1.1.02.001.0996</v>
          </cell>
          <cell r="B521" t="str">
            <v>A</v>
          </cell>
          <cell r="C521">
            <v>2</v>
          </cell>
          <cell r="D521">
            <v>2741</v>
          </cell>
          <cell r="E521" t="str">
            <v>Teracom Telemática S.A.</v>
          </cell>
          <cell r="F521">
            <v>0</v>
          </cell>
          <cell r="G521">
            <v>0</v>
          </cell>
          <cell r="H521">
            <v>326999.84999999998</v>
          </cell>
          <cell r="I521">
            <v>-326999.84999999998</v>
          </cell>
        </row>
        <row r="522">
          <cell r="A522" t="str">
            <v>2.1.1.02.001.0998</v>
          </cell>
          <cell r="B522" t="str">
            <v>A</v>
          </cell>
          <cell r="C522">
            <v>2</v>
          </cell>
          <cell r="D522">
            <v>2745</v>
          </cell>
          <cell r="E522" t="str">
            <v>Parvi Locadora Ltda</v>
          </cell>
          <cell r="F522">
            <v>63106</v>
          </cell>
          <cell r="G522">
            <v>63106</v>
          </cell>
          <cell r="H522">
            <v>62518.78</v>
          </cell>
          <cell r="I522">
            <v>-62518.78</v>
          </cell>
        </row>
        <row r="523">
          <cell r="A523" t="str">
            <v>2.1.1.02.001.1011</v>
          </cell>
          <cell r="B523" t="str">
            <v>A</v>
          </cell>
          <cell r="C523">
            <v>2</v>
          </cell>
          <cell r="D523">
            <v>2766</v>
          </cell>
          <cell r="E523" t="str">
            <v>Souza e Farah Ltda</v>
          </cell>
          <cell r="F523">
            <v>0</v>
          </cell>
          <cell r="G523">
            <v>5315.06</v>
          </cell>
          <cell r="H523">
            <v>5315.06</v>
          </cell>
          <cell r="I523">
            <v>0</v>
          </cell>
        </row>
        <row r="524">
          <cell r="A524" t="str">
            <v>2.1.1.02.001.1038</v>
          </cell>
          <cell r="B524" t="str">
            <v>A</v>
          </cell>
          <cell r="C524">
            <v>2</v>
          </cell>
          <cell r="D524">
            <v>2814</v>
          </cell>
          <cell r="E524" t="str">
            <v>Technocopy Equip.Suprim.e Serviç</v>
          </cell>
          <cell r="F524">
            <v>17142.330000000002</v>
          </cell>
          <cell r="G524">
            <v>34010.879999999997</v>
          </cell>
          <cell r="H524">
            <v>16868.55</v>
          </cell>
          <cell r="I524">
            <v>0</v>
          </cell>
        </row>
        <row r="525">
          <cell r="A525" t="str">
            <v>2.1.1.02.001.1046</v>
          </cell>
          <cell r="B525" t="str">
            <v>A</v>
          </cell>
          <cell r="C525">
            <v>2</v>
          </cell>
          <cell r="D525">
            <v>2823</v>
          </cell>
          <cell r="E525" t="str">
            <v>Arpsist Serviços de Engenharia L</v>
          </cell>
          <cell r="F525">
            <v>0</v>
          </cell>
          <cell r="G525">
            <v>0</v>
          </cell>
          <cell r="H525">
            <v>39503</v>
          </cell>
          <cell r="I525">
            <v>-39503</v>
          </cell>
        </row>
        <row r="526">
          <cell r="A526" t="str">
            <v>2.1.1.02.001.1124</v>
          </cell>
          <cell r="B526" t="str">
            <v>A</v>
          </cell>
          <cell r="C526">
            <v>2</v>
          </cell>
          <cell r="D526">
            <v>2937</v>
          </cell>
          <cell r="E526" t="str">
            <v>Maranhão Ind. e Comércio de Asfa</v>
          </cell>
          <cell r="F526">
            <v>0</v>
          </cell>
          <cell r="G526">
            <v>350</v>
          </cell>
          <cell r="H526">
            <v>350</v>
          </cell>
          <cell r="I526">
            <v>0</v>
          </cell>
        </row>
        <row r="527">
          <cell r="A527" t="str">
            <v>2.1.1.02.001.1135</v>
          </cell>
          <cell r="B527" t="str">
            <v>A</v>
          </cell>
          <cell r="C527">
            <v>2</v>
          </cell>
          <cell r="D527">
            <v>2954</v>
          </cell>
          <cell r="E527" t="str">
            <v>L. A. Viagens e Turismo Ltda.</v>
          </cell>
          <cell r="F527">
            <v>0</v>
          </cell>
          <cell r="G527">
            <v>34524.44</v>
          </cell>
          <cell r="H527">
            <v>34524.44</v>
          </cell>
          <cell r="I527">
            <v>0</v>
          </cell>
        </row>
        <row r="528">
          <cell r="A528" t="str">
            <v>2.1.1.02.001.1136</v>
          </cell>
          <cell r="B528" t="str">
            <v>A</v>
          </cell>
          <cell r="C528">
            <v>2</v>
          </cell>
          <cell r="D528">
            <v>2955</v>
          </cell>
          <cell r="E528" t="str">
            <v>NCA Eng. Arquitetura e Meio-Ambi</v>
          </cell>
          <cell r="F528">
            <v>0</v>
          </cell>
          <cell r="G528">
            <v>21276</v>
          </cell>
          <cell r="H528">
            <v>21276</v>
          </cell>
          <cell r="I528">
            <v>0</v>
          </cell>
        </row>
        <row r="529">
          <cell r="A529" t="str">
            <v>2.1.1.02.001.1137</v>
          </cell>
          <cell r="B529" t="str">
            <v>A</v>
          </cell>
          <cell r="C529">
            <v>2</v>
          </cell>
          <cell r="D529">
            <v>2957</v>
          </cell>
          <cell r="E529" t="str">
            <v>Nórcia Vigilância Patrimonial Ei</v>
          </cell>
          <cell r="F529">
            <v>390386.99</v>
          </cell>
          <cell r="G529">
            <v>782985.99</v>
          </cell>
          <cell r="H529">
            <v>392599</v>
          </cell>
          <cell r="I529">
            <v>0</v>
          </cell>
        </row>
        <row r="530">
          <cell r="A530" t="str">
            <v>2.1.1.02.001.1139</v>
          </cell>
          <cell r="B530" t="str">
            <v>A</v>
          </cell>
          <cell r="C530">
            <v>2</v>
          </cell>
          <cell r="D530">
            <v>2960</v>
          </cell>
          <cell r="E530" t="str">
            <v>D. J. N. Sá Rodrigues ME</v>
          </cell>
          <cell r="F530">
            <v>0</v>
          </cell>
          <cell r="G530">
            <v>309.12</v>
          </cell>
          <cell r="H530">
            <v>309.12</v>
          </cell>
          <cell r="I530">
            <v>0</v>
          </cell>
        </row>
        <row r="531">
          <cell r="A531" t="str">
            <v>2.1.1.02.001.1144</v>
          </cell>
          <cell r="B531" t="str">
            <v>A</v>
          </cell>
          <cell r="C531">
            <v>2</v>
          </cell>
          <cell r="D531">
            <v>2971</v>
          </cell>
          <cell r="E531" t="str">
            <v>Alcon Engenharia de Sistemas Ltd</v>
          </cell>
          <cell r="F531">
            <v>54921.16</v>
          </cell>
          <cell r="G531">
            <v>109842.32</v>
          </cell>
          <cell r="H531">
            <v>54921.16</v>
          </cell>
          <cell r="I531">
            <v>0</v>
          </cell>
        </row>
        <row r="532">
          <cell r="A532" t="str">
            <v>2.1.1.02.001.1164</v>
          </cell>
          <cell r="B532" t="str">
            <v>A</v>
          </cell>
          <cell r="C532">
            <v>2</v>
          </cell>
          <cell r="D532">
            <v>3782</v>
          </cell>
          <cell r="E532" t="str">
            <v>FEESC</v>
          </cell>
          <cell r="F532">
            <v>0</v>
          </cell>
          <cell r="G532">
            <v>242911.9</v>
          </cell>
          <cell r="H532">
            <v>242911.9</v>
          </cell>
          <cell r="I532">
            <v>0</v>
          </cell>
        </row>
        <row r="533">
          <cell r="A533" t="str">
            <v>2.1.1.02.001.1190</v>
          </cell>
          <cell r="B533" t="str">
            <v>A</v>
          </cell>
          <cell r="C533">
            <v>2</v>
          </cell>
          <cell r="D533">
            <v>3858</v>
          </cell>
          <cell r="E533" t="str">
            <v>VIP Distribuição e Logistica Eir</v>
          </cell>
          <cell r="F533">
            <v>7189.33</v>
          </cell>
          <cell r="G533">
            <v>9535.33</v>
          </cell>
          <cell r="H533">
            <v>2346</v>
          </cell>
          <cell r="I533">
            <v>0</v>
          </cell>
        </row>
        <row r="534">
          <cell r="A534" t="str">
            <v>2.1.1.02.001.1205</v>
          </cell>
          <cell r="B534" t="str">
            <v>A</v>
          </cell>
          <cell r="C534">
            <v>2</v>
          </cell>
          <cell r="D534">
            <v>3893</v>
          </cell>
          <cell r="E534" t="str">
            <v>S A da Silva e Cia (Quali Água)</v>
          </cell>
          <cell r="F534">
            <v>11096.01</v>
          </cell>
          <cell r="G534">
            <v>0</v>
          </cell>
          <cell r="H534">
            <v>0</v>
          </cell>
          <cell r="I534">
            <v>-11096.01</v>
          </cell>
        </row>
        <row r="535">
          <cell r="A535" t="str">
            <v>2.1.1.02.001.1213</v>
          </cell>
          <cell r="B535" t="str">
            <v>A</v>
          </cell>
          <cell r="C535">
            <v>2</v>
          </cell>
          <cell r="D535">
            <v>3913</v>
          </cell>
          <cell r="E535" t="str">
            <v>IT PARTNERS</v>
          </cell>
          <cell r="F535">
            <v>0</v>
          </cell>
          <cell r="G535">
            <v>9042.2999999999993</v>
          </cell>
          <cell r="H535">
            <v>9042.2999999999993</v>
          </cell>
          <cell r="I535">
            <v>0</v>
          </cell>
        </row>
        <row r="536">
          <cell r="A536" t="str">
            <v>2.1.1.02.001.1218</v>
          </cell>
          <cell r="B536" t="str">
            <v>A</v>
          </cell>
          <cell r="C536">
            <v>2</v>
          </cell>
          <cell r="D536">
            <v>3931</v>
          </cell>
          <cell r="E536" t="str">
            <v>ISBET-Instituto Brasileiro Pro E</v>
          </cell>
          <cell r="F536">
            <v>0</v>
          </cell>
          <cell r="G536">
            <v>450</v>
          </cell>
          <cell r="H536">
            <v>450</v>
          </cell>
          <cell r="I536">
            <v>0</v>
          </cell>
        </row>
        <row r="537">
          <cell r="A537" t="str">
            <v>2.1.1.02.001.1219</v>
          </cell>
          <cell r="B537" t="str">
            <v>A</v>
          </cell>
          <cell r="C537">
            <v>2</v>
          </cell>
          <cell r="D537">
            <v>3932</v>
          </cell>
          <cell r="E537" t="str">
            <v>Engetra Tecnologia e Construção</v>
          </cell>
          <cell r="F537">
            <v>245735.41</v>
          </cell>
          <cell r="G537">
            <v>245735.41</v>
          </cell>
          <cell r="H537">
            <v>0</v>
          </cell>
          <cell r="I537">
            <v>0</v>
          </cell>
        </row>
        <row r="538">
          <cell r="A538" t="str">
            <v>2.1.1.02.001.1229</v>
          </cell>
          <cell r="B538" t="str">
            <v>A</v>
          </cell>
          <cell r="C538">
            <v>2</v>
          </cell>
          <cell r="D538">
            <v>3947</v>
          </cell>
          <cell r="E538" t="str">
            <v>Eco Serviços Ocupacionais Ltda</v>
          </cell>
          <cell r="F538">
            <v>0</v>
          </cell>
          <cell r="G538">
            <v>14984.84</v>
          </cell>
          <cell r="H538">
            <v>14984.84</v>
          </cell>
          <cell r="I538">
            <v>0</v>
          </cell>
        </row>
        <row r="539">
          <cell r="A539" t="str">
            <v>2.1.1.02.001.1241</v>
          </cell>
          <cell r="B539" t="str">
            <v>A</v>
          </cell>
          <cell r="C539">
            <v>2</v>
          </cell>
          <cell r="D539">
            <v>3963</v>
          </cell>
          <cell r="E539" t="str">
            <v>Prime Soluções Tecnológicas</v>
          </cell>
          <cell r="F539">
            <v>11820</v>
          </cell>
          <cell r="G539">
            <v>23640</v>
          </cell>
          <cell r="H539">
            <v>11820</v>
          </cell>
          <cell r="I539">
            <v>0</v>
          </cell>
        </row>
        <row r="540">
          <cell r="A540" t="str">
            <v>2.1.1.02.001.1247</v>
          </cell>
          <cell r="B540" t="str">
            <v>A</v>
          </cell>
          <cell r="C540">
            <v>2</v>
          </cell>
          <cell r="D540">
            <v>3973</v>
          </cell>
          <cell r="E540" t="str">
            <v>Faz Promoções e Eventos</v>
          </cell>
          <cell r="F540">
            <v>0</v>
          </cell>
          <cell r="G540">
            <v>8998.77</v>
          </cell>
          <cell r="H540">
            <v>8998.77</v>
          </cell>
          <cell r="I540">
            <v>0</v>
          </cell>
        </row>
        <row r="541">
          <cell r="A541" t="str">
            <v>2.1.1.02.001.1249</v>
          </cell>
          <cell r="B541" t="str">
            <v>A</v>
          </cell>
          <cell r="C541">
            <v>2</v>
          </cell>
          <cell r="D541">
            <v>3976</v>
          </cell>
          <cell r="E541" t="str">
            <v>Unitech-Rio Comércio e Serviços</v>
          </cell>
          <cell r="F541">
            <v>2684.14</v>
          </cell>
          <cell r="G541">
            <v>5368.28</v>
          </cell>
          <cell r="H541">
            <v>2684.14</v>
          </cell>
          <cell r="I541">
            <v>0</v>
          </cell>
        </row>
        <row r="542">
          <cell r="A542" t="str">
            <v>2.1.1.02.001.1251</v>
          </cell>
          <cell r="B542" t="str">
            <v>A</v>
          </cell>
          <cell r="C542">
            <v>2</v>
          </cell>
          <cell r="D542">
            <v>3980</v>
          </cell>
          <cell r="E542" t="str">
            <v>Habili Engenharia e Construção L</v>
          </cell>
          <cell r="F542">
            <v>103579.35</v>
          </cell>
          <cell r="G542">
            <v>251198.88</v>
          </cell>
          <cell r="H542">
            <v>147619.53</v>
          </cell>
          <cell r="I542">
            <v>0</v>
          </cell>
        </row>
        <row r="543">
          <cell r="A543" t="str">
            <v>2.1.1.02.001.1253</v>
          </cell>
          <cell r="B543" t="str">
            <v>A</v>
          </cell>
          <cell r="C543">
            <v>2</v>
          </cell>
          <cell r="D543">
            <v>3983</v>
          </cell>
          <cell r="E543" t="str">
            <v>Ambplan Sistemas Ltda</v>
          </cell>
          <cell r="F543">
            <v>5907.54</v>
          </cell>
          <cell r="G543">
            <v>5907.54</v>
          </cell>
          <cell r="H543">
            <v>2953.77</v>
          </cell>
          <cell r="I543">
            <v>-2953.77</v>
          </cell>
        </row>
        <row r="544">
          <cell r="A544" t="str">
            <v>2.1.1.02.001.1265</v>
          </cell>
          <cell r="B544" t="str">
            <v>A</v>
          </cell>
          <cell r="C544">
            <v>2</v>
          </cell>
          <cell r="D544">
            <v>3998</v>
          </cell>
          <cell r="E544" t="str">
            <v>J B N Informática</v>
          </cell>
          <cell r="F544">
            <v>0</v>
          </cell>
          <cell r="G544">
            <v>3550</v>
          </cell>
          <cell r="H544">
            <v>3550</v>
          </cell>
          <cell r="I544">
            <v>0</v>
          </cell>
        </row>
        <row r="545">
          <cell r="A545" t="str">
            <v>2.1.1.02.001.1266</v>
          </cell>
          <cell r="B545" t="str">
            <v>A</v>
          </cell>
          <cell r="C545">
            <v>2</v>
          </cell>
          <cell r="D545">
            <v>4000</v>
          </cell>
          <cell r="E545" t="str">
            <v>K9 Serviços de Cães de Detecção</v>
          </cell>
          <cell r="F545">
            <v>0</v>
          </cell>
          <cell r="G545">
            <v>9235.0499999999993</v>
          </cell>
          <cell r="H545">
            <v>9235.0499999999993</v>
          </cell>
          <cell r="I545">
            <v>0</v>
          </cell>
        </row>
        <row r="546">
          <cell r="A546" t="str">
            <v>2.1.1.02.001.1273</v>
          </cell>
          <cell r="B546" t="str">
            <v>A</v>
          </cell>
          <cell r="C546">
            <v>2</v>
          </cell>
          <cell r="D546">
            <v>4016</v>
          </cell>
          <cell r="E546" t="str">
            <v>Inteligate Tecnologias de Acesso</v>
          </cell>
          <cell r="F546">
            <v>336500</v>
          </cell>
          <cell r="G546">
            <v>336500</v>
          </cell>
          <cell r="H546">
            <v>0</v>
          </cell>
          <cell r="I546">
            <v>0</v>
          </cell>
        </row>
        <row r="547">
          <cell r="A547" t="str">
            <v>2.1.1.02.001.1274</v>
          </cell>
          <cell r="B547" t="str">
            <v>A</v>
          </cell>
          <cell r="C547">
            <v>2</v>
          </cell>
          <cell r="D547">
            <v>4021</v>
          </cell>
          <cell r="E547" t="str">
            <v>Trivale Administração</v>
          </cell>
          <cell r="F547">
            <v>0</v>
          </cell>
          <cell r="G547">
            <v>345524.52</v>
          </cell>
          <cell r="H547">
            <v>345524.52</v>
          </cell>
          <cell r="I547">
            <v>0</v>
          </cell>
        </row>
        <row r="548">
          <cell r="A548" t="str">
            <v>2.1.1.02.001.1275</v>
          </cell>
          <cell r="B548" t="str">
            <v>A</v>
          </cell>
          <cell r="C548">
            <v>2</v>
          </cell>
          <cell r="D548">
            <v>4022</v>
          </cell>
          <cell r="E548" t="str">
            <v>PESE - Perfurações de Poços e Se</v>
          </cell>
          <cell r="F548">
            <v>0</v>
          </cell>
          <cell r="G548">
            <v>4540.05</v>
          </cell>
          <cell r="H548">
            <v>4540.05</v>
          </cell>
          <cell r="I548">
            <v>0</v>
          </cell>
        </row>
        <row r="549">
          <cell r="A549" t="str">
            <v>2.1.1.02.001.1282</v>
          </cell>
          <cell r="B549" t="str">
            <v>A</v>
          </cell>
          <cell r="C549">
            <v>2</v>
          </cell>
          <cell r="D549">
            <v>4039</v>
          </cell>
          <cell r="E549" t="str">
            <v>M A Moura da Silva</v>
          </cell>
          <cell r="F549">
            <v>0</v>
          </cell>
          <cell r="G549">
            <v>15521.62</v>
          </cell>
          <cell r="H549">
            <v>15521.62</v>
          </cell>
          <cell r="I549">
            <v>0</v>
          </cell>
        </row>
        <row r="550">
          <cell r="A550" t="str">
            <v>2.1.1.02.001.1283</v>
          </cell>
          <cell r="B550" t="str">
            <v>A</v>
          </cell>
          <cell r="C550">
            <v>2</v>
          </cell>
          <cell r="D550">
            <v>4042</v>
          </cell>
          <cell r="E550" t="str">
            <v>ZILVETI ADVOGADOS</v>
          </cell>
          <cell r="F550">
            <v>0</v>
          </cell>
          <cell r="G550">
            <v>19700</v>
          </cell>
          <cell r="H550">
            <v>19700</v>
          </cell>
          <cell r="I550">
            <v>0</v>
          </cell>
        </row>
        <row r="551">
          <cell r="A551" t="str">
            <v>2.1.1.02.001.1284</v>
          </cell>
          <cell r="B551" t="str">
            <v>A</v>
          </cell>
          <cell r="C551">
            <v>2</v>
          </cell>
          <cell r="D551">
            <v>4045</v>
          </cell>
          <cell r="E551" t="str">
            <v>Geosistemas Engenharia e Planej.</v>
          </cell>
          <cell r="F551">
            <v>0</v>
          </cell>
          <cell r="G551">
            <v>25861.31</v>
          </cell>
          <cell r="H551">
            <v>25861.31</v>
          </cell>
          <cell r="I551">
            <v>0</v>
          </cell>
        </row>
        <row r="552">
          <cell r="A552" t="str">
            <v>2.1.1.02.001.1285</v>
          </cell>
          <cell r="B552" t="str">
            <v>A</v>
          </cell>
          <cell r="C552">
            <v>2</v>
          </cell>
          <cell r="D552">
            <v>4047</v>
          </cell>
          <cell r="E552" t="str">
            <v>MSI Comércio de Mat. Hospitalare</v>
          </cell>
          <cell r="F552">
            <v>0</v>
          </cell>
          <cell r="G552">
            <v>1170</v>
          </cell>
          <cell r="H552">
            <v>1170</v>
          </cell>
          <cell r="I552">
            <v>0</v>
          </cell>
        </row>
        <row r="553">
          <cell r="A553" t="str">
            <v>2.1.1.02.001.1287</v>
          </cell>
          <cell r="B553" t="str">
            <v>A</v>
          </cell>
          <cell r="C553">
            <v>2</v>
          </cell>
          <cell r="D553">
            <v>4049</v>
          </cell>
          <cell r="E553" t="str">
            <v>Higiplas Marinho Penha</v>
          </cell>
          <cell r="F553">
            <v>0</v>
          </cell>
          <cell r="G553">
            <v>1788.55</v>
          </cell>
          <cell r="H553">
            <v>1788.55</v>
          </cell>
          <cell r="I553">
            <v>0</v>
          </cell>
        </row>
        <row r="554">
          <cell r="A554" t="str">
            <v>2.1.1.02.001.1288</v>
          </cell>
          <cell r="B554" t="str">
            <v>A</v>
          </cell>
          <cell r="C554">
            <v>2</v>
          </cell>
          <cell r="D554">
            <v>4050</v>
          </cell>
          <cell r="E554" t="str">
            <v>Edro Engenharia Ltda</v>
          </cell>
          <cell r="F554">
            <v>0</v>
          </cell>
          <cell r="G554">
            <v>0</v>
          </cell>
          <cell r="H554">
            <v>35081.78</v>
          </cell>
          <cell r="I554">
            <v>-35081.78</v>
          </cell>
        </row>
        <row r="555">
          <cell r="A555" t="str">
            <v>2.1.1.02.001.1289</v>
          </cell>
          <cell r="B555" t="str">
            <v>A</v>
          </cell>
          <cell r="C555">
            <v>2</v>
          </cell>
          <cell r="D555">
            <v>4051</v>
          </cell>
          <cell r="E555" t="str">
            <v>K. Carvalho Santos</v>
          </cell>
          <cell r="F555">
            <v>0</v>
          </cell>
          <cell r="G555">
            <v>0</v>
          </cell>
          <cell r="H555">
            <v>25975</v>
          </cell>
          <cell r="I555">
            <v>-25975</v>
          </cell>
        </row>
        <row r="556">
          <cell r="A556" t="str">
            <v>2.1.1.03</v>
          </cell>
          <cell r="B556" t="str">
            <v>S</v>
          </cell>
          <cell r="C556">
            <v>2</v>
          </cell>
          <cell r="D556">
            <v>654</v>
          </cell>
          <cell r="E556" t="str">
            <v>Tributos e Contribuições a Pagar</v>
          </cell>
          <cell r="F556">
            <v>1772233.5</v>
          </cell>
          <cell r="G556">
            <v>2356899.12</v>
          </cell>
          <cell r="H556">
            <v>4932851.87</v>
          </cell>
          <cell r="I556">
            <v>-4348186.25</v>
          </cell>
        </row>
        <row r="557">
          <cell r="A557" t="str">
            <v>2.1.1.03.001</v>
          </cell>
          <cell r="B557" t="str">
            <v>A</v>
          </cell>
          <cell r="C557">
            <v>2</v>
          </cell>
          <cell r="D557">
            <v>655</v>
          </cell>
          <cell r="E557" t="str">
            <v>PIS/PASEP</v>
          </cell>
          <cell r="F557">
            <v>193378.59</v>
          </cell>
          <cell r="G557">
            <v>271229.14</v>
          </cell>
          <cell r="H557">
            <v>380231.71</v>
          </cell>
          <cell r="I557">
            <v>-302381.15999999997</v>
          </cell>
        </row>
        <row r="558">
          <cell r="A558" t="str">
            <v>2.1.1.03.002</v>
          </cell>
          <cell r="B558" t="str">
            <v>A</v>
          </cell>
          <cell r="C558">
            <v>2</v>
          </cell>
          <cell r="D558">
            <v>656</v>
          </cell>
          <cell r="E558" t="str">
            <v>COFINS</v>
          </cell>
          <cell r="F558">
            <v>893353.83</v>
          </cell>
          <cell r="G558">
            <v>1252122.8</v>
          </cell>
          <cell r="H558">
            <v>1755782.89</v>
          </cell>
          <cell r="I558">
            <v>-1397013.92</v>
          </cell>
        </row>
        <row r="559">
          <cell r="A559" t="str">
            <v>2.1.1.03.003</v>
          </cell>
          <cell r="B559" t="str">
            <v>A</v>
          </cell>
          <cell r="C559">
            <v>2</v>
          </cell>
          <cell r="D559">
            <v>657</v>
          </cell>
          <cell r="E559" t="str">
            <v>ISS Próprio</v>
          </cell>
          <cell r="F559">
            <v>265099.53000000003</v>
          </cell>
          <cell r="G559">
            <v>265099.53000000003</v>
          </cell>
          <cell r="H559">
            <v>474962.7</v>
          </cell>
          <cell r="I559">
            <v>-474962.7</v>
          </cell>
        </row>
        <row r="560">
          <cell r="A560" t="str">
            <v>2.1.1.03.004</v>
          </cell>
          <cell r="B560" t="str">
            <v>A</v>
          </cell>
          <cell r="C560">
            <v>2</v>
          </cell>
          <cell r="D560">
            <v>658</v>
          </cell>
          <cell r="E560" t="str">
            <v>IRPJ</v>
          </cell>
          <cell r="F560">
            <v>102798.87</v>
          </cell>
          <cell r="G560">
            <v>257385.18</v>
          </cell>
          <cell r="H560">
            <v>1555886.7</v>
          </cell>
          <cell r="I560">
            <v>-1401300.39</v>
          </cell>
        </row>
        <row r="561">
          <cell r="A561" t="str">
            <v>2.1.1.03.005</v>
          </cell>
          <cell r="B561" t="str">
            <v>A</v>
          </cell>
          <cell r="C561">
            <v>2</v>
          </cell>
          <cell r="D561">
            <v>659</v>
          </cell>
          <cell r="E561" t="str">
            <v>CSLL</v>
          </cell>
          <cell r="F561">
            <v>67047.47</v>
          </cell>
          <cell r="G561">
            <v>97315.28</v>
          </cell>
          <cell r="H561">
            <v>574630.34</v>
          </cell>
          <cell r="I561">
            <v>-544362.53</v>
          </cell>
        </row>
        <row r="562">
          <cell r="A562" t="str">
            <v>2.1.1.03.006</v>
          </cell>
          <cell r="B562" t="str">
            <v>A</v>
          </cell>
          <cell r="C562">
            <v>2</v>
          </cell>
          <cell r="D562">
            <v>660</v>
          </cell>
          <cell r="E562" t="str">
            <v>ISS  Contribuinte Substituto</v>
          </cell>
          <cell r="F562">
            <v>250555.21</v>
          </cell>
          <cell r="G562">
            <v>213747.19</v>
          </cell>
          <cell r="H562">
            <v>191357.53</v>
          </cell>
          <cell r="I562">
            <v>-228165.55</v>
          </cell>
        </row>
        <row r="563">
          <cell r="A563" t="str">
            <v>2.1.1.04</v>
          </cell>
          <cell r="B563" t="str">
            <v>S</v>
          </cell>
          <cell r="C563">
            <v>2</v>
          </cell>
          <cell r="D563">
            <v>1905</v>
          </cell>
          <cell r="E563" t="str">
            <v>Salários a Pagar</v>
          </cell>
          <cell r="F563">
            <v>0</v>
          </cell>
          <cell r="G563">
            <v>853194.26</v>
          </cell>
          <cell r="H563">
            <v>853194.26</v>
          </cell>
          <cell r="I563">
            <v>0</v>
          </cell>
        </row>
        <row r="564">
          <cell r="A564" t="str">
            <v>2.1.1.04.001</v>
          </cell>
          <cell r="B564" t="str">
            <v>A</v>
          </cell>
          <cell r="C564">
            <v>2</v>
          </cell>
          <cell r="D564">
            <v>662</v>
          </cell>
          <cell r="E564" t="str">
            <v>Salários a Pagar</v>
          </cell>
          <cell r="F564">
            <v>0</v>
          </cell>
          <cell r="G564">
            <v>853194.26</v>
          </cell>
          <cell r="H564">
            <v>853194.26</v>
          </cell>
          <cell r="I564">
            <v>0</v>
          </cell>
        </row>
        <row r="565">
          <cell r="A565" t="str">
            <v>2.1.1.05</v>
          </cell>
          <cell r="B565" t="str">
            <v>S</v>
          </cell>
          <cell r="C565">
            <v>2</v>
          </cell>
          <cell r="D565">
            <v>663</v>
          </cell>
          <cell r="E565" t="str">
            <v>Encargos com Pessoal a pagar</v>
          </cell>
          <cell r="F565">
            <v>944140.13</v>
          </cell>
          <cell r="G565">
            <v>956555.79</v>
          </cell>
          <cell r="H565">
            <v>939585.62</v>
          </cell>
          <cell r="I565">
            <v>-927169.96</v>
          </cell>
        </row>
        <row r="566">
          <cell r="A566" t="str">
            <v>2.1.1.05.001</v>
          </cell>
          <cell r="B566" t="str">
            <v>A</v>
          </cell>
          <cell r="C566">
            <v>2</v>
          </cell>
          <cell r="D566">
            <v>664</v>
          </cell>
          <cell r="E566" t="str">
            <v>INSS</v>
          </cell>
          <cell r="F566">
            <v>692395.99</v>
          </cell>
          <cell r="G566">
            <v>692407.19</v>
          </cell>
          <cell r="H566">
            <v>694174.76</v>
          </cell>
          <cell r="I566">
            <v>-694163.56</v>
          </cell>
        </row>
        <row r="567">
          <cell r="A567" t="str">
            <v>2.1.1.05.002</v>
          </cell>
          <cell r="B567" t="str">
            <v>A</v>
          </cell>
          <cell r="C567">
            <v>2</v>
          </cell>
          <cell r="D567">
            <v>665</v>
          </cell>
          <cell r="E567" t="str">
            <v>FGTS</v>
          </cell>
          <cell r="F567">
            <v>211172.76</v>
          </cell>
          <cell r="G567">
            <v>214040.19</v>
          </cell>
          <cell r="H567">
            <v>220199.9</v>
          </cell>
          <cell r="I567">
            <v>-217332.47</v>
          </cell>
        </row>
        <row r="568">
          <cell r="A568" t="str">
            <v>2.1.1.05.003</v>
          </cell>
          <cell r="B568" t="str">
            <v>A</v>
          </cell>
          <cell r="C568">
            <v>2</v>
          </cell>
          <cell r="D568">
            <v>666</v>
          </cell>
          <cell r="E568" t="str">
            <v>Portus Previdência Privada</v>
          </cell>
          <cell r="F568">
            <v>9121.9</v>
          </cell>
          <cell r="G568">
            <v>18658.93</v>
          </cell>
          <cell r="H568">
            <v>9537.0300000000007</v>
          </cell>
          <cell r="I568">
            <v>0</v>
          </cell>
        </row>
        <row r="569">
          <cell r="A569" t="str">
            <v>2.1.1.05.004</v>
          </cell>
          <cell r="B569" t="str">
            <v>A</v>
          </cell>
          <cell r="C569">
            <v>2</v>
          </cell>
          <cell r="D569">
            <v>2240</v>
          </cell>
          <cell r="E569" t="str">
            <v>Encargos 20% INSS Terceiros - PF</v>
          </cell>
          <cell r="F569">
            <v>31449.48</v>
          </cell>
          <cell r="G569">
            <v>31449.48</v>
          </cell>
          <cell r="H569">
            <v>15673.93</v>
          </cell>
          <cell r="I569">
            <v>-15673.93</v>
          </cell>
        </row>
        <row r="570">
          <cell r="A570" t="str">
            <v>2.1.1.06</v>
          </cell>
          <cell r="B570" t="str">
            <v>S</v>
          </cell>
          <cell r="C570">
            <v>2</v>
          </cell>
          <cell r="D570">
            <v>667</v>
          </cell>
          <cell r="E570" t="str">
            <v>Outras Contas de Pessoa Física a</v>
          </cell>
          <cell r="F570">
            <v>33203.31</v>
          </cell>
          <cell r="G570">
            <v>460492.08</v>
          </cell>
          <cell r="H570">
            <v>427288.77</v>
          </cell>
          <cell r="I570">
            <v>0</v>
          </cell>
        </row>
        <row r="571">
          <cell r="A571" t="str">
            <v>2.1.1.06.001</v>
          </cell>
          <cell r="B571" t="str">
            <v>A</v>
          </cell>
          <cell r="C571">
            <v>2</v>
          </cell>
          <cell r="D571">
            <v>668</v>
          </cell>
          <cell r="E571" t="str">
            <v>Pessoa Física a pagar</v>
          </cell>
          <cell r="F571">
            <v>33203.31</v>
          </cell>
          <cell r="G571">
            <v>90890.51</v>
          </cell>
          <cell r="H571">
            <v>57687.199999999997</v>
          </cell>
          <cell r="I571">
            <v>0</v>
          </cell>
        </row>
        <row r="572">
          <cell r="A572" t="str">
            <v>2.1.1.06.002</v>
          </cell>
          <cell r="B572" t="str">
            <v>A</v>
          </cell>
          <cell r="C572">
            <v>2</v>
          </cell>
          <cell r="D572">
            <v>669</v>
          </cell>
          <cell r="E572" t="str">
            <v>CONSAD</v>
          </cell>
          <cell r="F572">
            <v>0</v>
          </cell>
          <cell r="G572">
            <v>19083.669999999998</v>
          </cell>
          <cell r="H572">
            <v>19083.669999999998</v>
          </cell>
          <cell r="I572">
            <v>0</v>
          </cell>
        </row>
        <row r="573">
          <cell r="A573" t="str">
            <v>2.1.1.06.003</v>
          </cell>
          <cell r="B573" t="str">
            <v>A</v>
          </cell>
          <cell r="C573">
            <v>2</v>
          </cell>
          <cell r="D573">
            <v>670</v>
          </cell>
          <cell r="E573" t="str">
            <v>CONFI</v>
          </cell>
          <cell r="F573">
            <v>0</v>
          </cell>
          <cell r="G573">
            <v>11764.13</v>
          </cell>
          <cell r="H573">
            <v>11764.13</v>
          </cell>
          <cell r="I573">
            <v>0</v>
          </cell>
        </row>
        <row r="574">
          <cell r="A574" t="str">
            <v>2.1.1.06.005</v>
          </cell>
          <cell r="B574" t="str">
            <v>A</v>
          </cell>
          <cell r="C574">
            <v>2</v>
          </cell>
          <cell r="D574">
            <v>672</v>
          </cell>
          <cell r="E574" t="str">
            <v>Férias</v>
          </cell>
          <cell r="F574">
            <v>0</v>
          </cell>
          <cell r="G574">
            <v>272347.69</v>
          </cell>
          <cell r="H574">
            <v>272347.69</v>
          </cell>
          <cell r="I574">
            <v>0</v>
          </cell>
        </row>
        <row r="575">
          <cell r="A575" t="str">
            <v>2.1.1.06.006</v>
          </cell>
          <cell r="B575" t="str">
            <v>A</v>
          </cell>
          <cell r="C575">
            <v>2</v>
          </cell>
          <cell r="D575">
            <v>673</v>
          </cell>
          <cell r="E575" t="str">
            <v>Estagiarios e Bolsistas a Pagar</v>
          </cell>
          <cell r="F575">
            <v>0</v>
          </cell>
          <cell r="G575">
            <v>59103</v>
          </cell>
          <cell r="H575">
            <v>59103</v>
          </cell>
          <cell r="I575">
            <v>0</v>
          </cell>
        </row>
        <row r="576">
          <cell r="A576" t="str">
            <v>2.1.1.06.009</v>
          </cell>
          <cell r="B576" t="str">
            <v>A</v>
          </cell>
          <cell r="C576">
            <v>2</v>
          </cell>
          <cell r="D576">
            <v>4019</v>
          </cell>
          <cell r="E576" t="str">
            <v>COMAE - Comitê de Auditoria Esta</v>
          </cell>
          <cell r="F576">
            <v>0</v>
          </cell>
          <cell r="G576">
            <v>7303.08</v>
          </cell>
          <cell r="H576">
            <v>7303.08</v>
          </cell>
          <cell r="I576">
            <v>0</v>
          </cell>
        </row>
        <row r="577">
          <cell r="A577" t="str">
            <v>2.1.1.07</v>
          </cell>
          <cell r="B577" t="str">
            <v>S</v>
          </cell>
          <cell r="C577">
            <v>2</v>
          </cell>
          <cell r="D577">
            <v>675</v>
          </cell>
          <cell r="E577" t="str">
            <v>Valores Caucionados</v>
          </cell>
          <cell r="F577">
            <v>1121858.79</v>
          </cell>
          <cell r="G577">
            <v>0</v>
          </cell>
          <cell r="H577">
            <v>2814.35</v>
          </cell>
          <cell r="I577">
            <v>-1124673.1399999999</v>
          </cell>
        </row>
        <row r="578">
          <cell r="A578" t="str">
            <v>2.1.1.07.001</v>
          </cell>
          <cell r="B578" t="str">
            <v>A</v>
          </cell>
          <cell r="C578">
            <v>2</v>
          </cell>
          <cell r="D578">
            <v>676</v>
          </cell>
          <cell r="E578" t="str">
            <v>Valores Caucionados</v>
          </cell>
          <cell r="F578">
            <v>24505.68</v>
          </cell>
          <cell r="G578">
            <v>0</v>
          </cell>
          <cell r="H578">
            <v>0</v>
          </cell>
          <cell r="I578">
            <v>-24505.68</v>
          </cell>
        </row>
        <row r="579">
          <cell r="A579" t="str">
            <v>2.1.1.07.010</v>
          </cell>
          <cell r="B579" t="str">
            <v>A</v>
          </cell>
          <cell r="C579">
            <v>2</v>
          </cell>
          <cell r="D579">
            <v>685</v>
          </cell>
          <cell r="E579" t="str">
            <v>Caução Linkcon</v>
          </cell>
          <cell r="F579">
            <v>36048.69</v>
          </cell>
          <cell r="G579">
            <v>0</v>
          </cell>
          <cell r="H579">
            <v>88.17</v>
          </cell>
          <cell r="I579">
            <v>-36136.86</v>
          </cell>
        </row>
        <row r="580">
          <cell r="A580" t="str">
            <v>2.1.1.07.022</v>
          </cell>
          <cell r="B580" t="str">
            <v>A</v>
          </cell>
          <cell r="C580">
            <v>2</v>
          </cell>
          <cell r="D580">
            <v>1772</v>
          </cell>
          <cell r="E580" t="str">
            <v>Caução Petrobras Distribuidora</v>
          </cell>
          <cell r="F580">
            <v>1472.29</v>
          </cell>
          <cell r="G580">
            <v>0</v>
          </cell>
          <cell r="H580">
            <v>3.6</v>
          </cell>
          <cell r="I580">
            <v>-1475.89</v>
          </cell>
        </row>
        <row r="581">
          <cell r="A581" t="str">
            <v>2.1.1.07.026</v>
          </cell>
          <cell r="B581" t="str">
            <v>A</v>
          </cell>
          <cell r="C581">
            <v>2</v>
          </cell>
          <cell r="D581">
            <v>1839</v>
          </cell>
          <cell r="E581" t="str">
            <v>Caução NM Engenharia e Construçõ</v>
          </cell>
          <cell r="F581">
            <v>1320.45</v>
          </cell>
          <cell r="G581">
            <v>0</v>
          </cell>
          <cell r="H581">
            <v>3.23</v>
          </cell>
          <cell r="I581">
            <v>-1323.68</v>
          </cell>
        </row>
        <row r="582">
          <cell r="A582" t="str">
            <v>2.1.1.07.029</v>
          </cell>
          <cell r="B582" t="str">
            <v>A</v>
          </cell>
          <cell r="C582">
            <v>2</v>
          </cell>
          <cell r="D582">
            <v>1866</v>
          </cell>
          <cell r="E582" t="str">
            <v>Caução Total Distribuidora</v>
          </cell>
          <cell r="F582">
            <v>10936.66</v>
          </cell>
          <cell r="G582">
            <v>0</v>
          </cell>
          <cell r="H582">
            <v>26.89</v>
          </cell>
          <cell r="I582">
            <v>-10963.55</v>
          </cell>
        </row>
        <row r="583">
          <cell r="A583" t="str">
            <v>2.1.1.07.031</v>
          </cell>
          <cell r="B583" t="str">
            <v>A</v>
          </cell>
          <cell r="C583">
            <v>2</v>
          </cell>
          <cell r="D583">
            <v>1910</v>
          </cell>
          <cell r="E583" t="str">
            <v>Caução Assoc. Taxi Ponta da Espe</v>
          </cell>
          <cell r="F583">
            <v>301.14999999999998</v>
          </cell>
          <cell r="G583">
            <v>0</v>
          </cell>
          <cell r="H583">
            <v>0.74</v>
          </cell>
          <cell r="I583">
            <v>-301.89</v>
          </cell>
        </row>
        <row r="584">
          <cell r="A584" t="str">
            <v>2.1.1.07.033</v>
          </cell>
          <cell r="B584" t="str">
            <v>A</v>
          </cell>
          <cell r="C584">
            <v>2</v>
          </cell>
          <cell r="D584">
            <v>1979</v>
          </cell>
          <cell r="E584" t="str">
            <v>Caução Itaqui Energia</v>
          </cell>
          <cell r="F584">
            <v>776240.63</v>
          </cell>
          <cell r="G584">
            <v>0</v>
          </cell>
          <cell r="H584">
            <v>1898.82</v>
          </cell>
          <cell r="I584">
            <v>-778139.45</v>
          </cell>
        </row>
        <row r="585">
          <cell r="A585" t="str">
            <v>2.1.1.07.034</v>
          </cell>
          <cell r="B585" t="str">
            <v>A</v>
          </cell>
          <cell r="C585">
            <v>2</v>
          </cell>
          <cell r="D585">
            <v>2054</v>
          </cell>
          <cell r="E585" t="str">
            <v>Caução Associação dos Práticos -</v>
          </cell>
          <cell r="F585">
            <v>26380.43</v>
          </cell>
          <cell r="G585">
            <v>0</v>
          </cell>
          <cell r="H585">
            <v>64.53</v>
          </cell>
          <cell r="I585">
            <v>-26444.959999999999</v>
          </cell>
        </row>
        <row r="586">
          <cell r="A586" t="str">
            <v>2.1.1.07.035</v>
          </cell>
          <cell r="B586" t="str">
            <v>A</v>
          </cell>
          <cell r="C586">
            <v>2</v>
          </cell>
          <cell r="D586">
            <v>2081</v>
          </cell>
          <cell r="E586" t="str">
            <v>Caução COPI</v>
          </cell>
          <cell r="F586">
            <v>16113.96</v>
          </cell>
          <cell r="G586">
            <v>0</v>
          </cell>
          <cell r="H586">
            <v>39.42</v>
          </cell>
          <cell r="I586">
            <v>-16153.38</v>
          </cell>
        </row>
        <row r="587">
          <cell r="A587" t="str">
            <v>2.1.1.07.037</v>
          </cell>
          <cell r="B587" t="str">
            <v>A</v>
          </cell>
          <cell r="C587">
            <v>2</v>
          </cell>
          <cell r="D587">
            <v>2126</v>
          </cell>
          <cell r="E587" t="str">
            <v>Caução Pedreiras</v>
          </cell>
          <cell r="F587">
            <v>1001.17</v>
          </cell>
          <cell r="G587">
            <v>0</v>
          </cell>
          <cell r="H587">
            <v>2.4500000000000002</v>
          </cell>
          <cell r="I587">
            <v>-1003.62</v>
          </cell>
        </row>
        <row r="588">
          <cell r="A588" t="str">
            <v>2.1.1.07.038</v>
          </cell>
          <cell r="B588" t="str">
            <v>A</v>
          </cell>
          <cell r="C588">
            <v>2</v>
          </cell>
          <cell r="D588">
            <v>2127</v>
          </cell>
          <cell r="E588" t="str">
            <v>Caução Bradesco</v>
          </cell>
          <cell r="F588">
            <v>4802.76</v>
          </cell>
          <cell r="G588">
            <v>0</v>
          </cell>
          <cell r="H588">
            <v>11.75</v>
          </cell>
          <cell r="I588">
            <v>-4814.51</v>
          </cell>
        </row>
        <row r="589">
          <cell r="A589" t="str">
            <v>2.1.1.07.039</v>
          </cell>
          <cell r="B589" t="str">
            <v>A</v>
          </cell>
          <cell r="C589">
            <v>2</v>
          </cell>
          <cell r="D589">
            <v>2128</v>
          </cell>
          <cell r="E589" t="str">
            <v>Caução MIC Operações</v>
          </cell>
          <cell r="F589">
            <v>1001.17</v>
          </cell>
          <cell r="G589">
            <v>0</v>
          </cell>
          <cell r="H589">
            <v>2.4500000000000002</v>
          </cell>
          <cell r="I589">
            <v>-1003.62</v>
          </cell>
        </row>
        <row r="590">
          <cell r="A590" t="str">
            <v>2.1.1.07.041</v>
          </cell>
          <cell r="B590" t="str">
            <v>A</v>
          </cell>
          <cell r="C590">
            <v>2</v>
          </cell>
          <cell r="D590">
            <v>2138</v>
          </cell>
          <cell r="E590" t="str">
            <v>Caução Rebras Rebocadores</v>
          </cell>
          <cell r="F590">
            <v>660.56</v>
          </cell>
          <cell r="G590">
            <v>0</v>
          </cell>
          <cell r="H590">
            <v>1.62</v>
          </cell>
          <cell r="I590">
            <v>-662.18</v>
          </cell>
        </row>
        <row r="591">
          <cell r="A591" t="str">
            <v>2.1.1.07.046</v>
          </cell>
          <cell r="B591" t="str">
            <v>A</v>
          </cell>
          <cell r="C591">
            <v>2</v>
          </cell>
          <cell r="D591">
            <v>2212</v>
          </cell>
          <cell r="E591" t="str">
            <v>Caução Multiclínicas Nacional</v>
          </cell>
          <cell r="F591">
            <v>19434.849999999999</v>
          </cell>
          <cell r="G591">
            <v>0</v>
          </cell>
          <cell r="H591">
            <v>97.17</v>
          </cell>
          <cell r="I591">
            <v>-19532.02</v>
          </cell>
        </row>
        <row r="592">
          <cell r="A592" t="str">
            <v>2.1.1.07.047</v>
          </cell>
          <cell r="B592" t="str">
            <v>A</v>
          </cell>
          <cell r="C592">
            <v>2</v>
          </cell>
          <cell r="D592">
            <v>2213</v>
          </cell>
          <cell r="E592" t="str">
            <v>Caução Essencial</v>
          </cell>
          <cell r="F592">
            <v>27378.36</v>
          </cell>
          <cell r="G592">
            <v>0</v>
          </cell>
          <cell r="H592">
            <v>136.88999999999999</v>
          </cell>
          <cell r="I592">
            <v>-27515.25</v>
          </cell>
        </row>
        <row r="593">
          <cell r="A593" t="str">
            <v>2.1.1.07.048</v>
          </cell>
          <cell r="B593" t="str">
            <v>A</v>
          </cell>
          <cell r="C593">
            <v>2</v>
          </cell>
          <cell r="D593">
            <v>2214</v>
          </cell>
          <cell r="E593" t="str">
            <v>Caução Brasbunker Participações</v>
          </cell>
          <cell r="F593">
            <v>14088.48</v>
          </cell>
          <cell r="G593">
            <v>0</v>
          </cell>
          <cell r="H593">
            <v>34.46</v>
          </cell>
          <cell r="I593">
            <v>-14122.94</v>
          </cell>
        </row>
        <row r="594">
          <cell r="A594" t="str">
            <v>2.1.1.07.049</v>
          </cell>
          <cell r="B594" t="str">
            <v>A</v>
          </cell>
          <cell r="C594">
            <v>2</v>
          </cell>
          <cell r="D594">
            <v>2215</v>
          </cell>
          <cell r="E594" t="str">
            <v>Caução Transrio Transporte e Log</v>
          </cell>
          <cell r="F594">
            <v>1313.07</v>
          </cell>
          <cell r="G594">
            <v>0</v>
          </cell>
          <cell r="H594">
            <v>3.4</v>
          </cell>
          <cell r="I594">
            <v>-1316.47</v>
          </cell>
        </row>
        <row r="595">
          <cell r="A595" t="str">
            <v>2.1.1.07.050</v>
          </cell>
          <cell r="B595" t="str">
            <v>A</v>
          </cell>
          <cell r="C595">
            <v>2</v>
          </cell>
          <cell r="D595">
            <v>2216</v>
          </cell>
          <cell r="E595" t="str">
            <v>Caução Distribuidora Tabocão Ltd</v>
          </cell>
          <cell r="F595">
            <v>524.12</v>
          </cell>
          <cell r="G595">
            <v>0</v>
          </cell>
          <cell r="H595">
            <v>1.28</v>
          </cell>
          <cell r="I595">
            <v>-525.4</v>
          </cell>
        </row>
        <row r="596">
          <cell r="A596" t="str">
            <v>2.1.1.07.053</v>
          </cell>
          <cell r="B596" t="str">
            <v>A</v>
          </cell>
          <cell r="C596">
            <v>2</v>
          </cell>
          <cell r="D596">
            <v>2267</v>
          </cell>
          <cell r="E596" t="str">
            <v>Caução Distribuidora Copystar</v>
          </cell>
          <cell r="F596">
            <v>7906.28</v>
          </cell>
          <cell r="G596">
            <v>0</v>
          </cell>
          <cell r="H596">
            <v>19.34</v>
          </cell>
          <cell r="I596">
            <v>-7925.62</v>
          </cell>
        </row>
        <row r="597">
          <cell r="A597" t="str">
            <v>2.1.1.07.054</v>
          </cell>
          <cell r="B597" t="str">
            <v>A</v>
          </cell>
          <cell r="C597">
            <v>2</v>
          </cell>
          <cell r="D597">
            <v>2359</v>
          </cell>
          <cell r="E597" t="str">
            <v>Caução Intermodal Organização de</v>
          </cell>
          <cell r="F597">
            <v>2401.02</v>
          </cell>
          <cell r="G597">
            <v>0</v>
          </cell>
          <cell r="H597">
            <v>6.21</v>
          </cell>
          <cell r="I597">
            <v>-2407.23</v>
          </cell>
        </row>
        <row r="598">
          <cell r="A598" t="str">
            <v>2.1.1.07.056</v>
          </cell>
          <cell r="B598" t="str">
            <v>A</v>
          </cell>
          <cell r="C598">
            <v>2</v>
          </cell>
          <cell r="D598">
            <v>2388</v>
          </cell>
          <cell r="E598" t="str">
            <v>Caução Telefônica Brasil S.A.</v>
          </cell>
          <cell r="F598">
            <v>10939.27</v>
          </cell>
          <cell r="G598">
            <v>0</v>
          </cell>
          <cell r="H598">
            <v>26.76</v>
          </cell>
          <cell r="I598">
            <v>-10966.03</v>
          </cell>
        </row>
        <row r="599">
          <cell r="A599" t="str">
            <v>2.1.1.07.058</v>
          </cell>
          <cell r="B599" t="str">
            <v>A</v>
          </cell>
          <cell r="C599">
            <v>2</v>
          </cell>
          <cell r="D599">
            <v>2453</v>
          </cell>
          <cell r="E599" t="str">
            <v>Caução Maxtec Serviços Gerais e</v>
          </cell>
          <cell r="F599">
            <v>608.09</v>
          </cell>
          <cell r="G599">
            <v>0</v>
          </cell>
          <cell r="H599">
            <v>3.04</v>
          </cell>
          <cell r="I599">
            <v>-611.13</v>
          </cell>
        </row>
        <row r="600">
          <cell r="A600" t="str">
            <v>2.1.1.07.059</v>
          </cell>
          <cell r="B600" t="str">
            <v>A</v>
          </cell>
          <cell r="C600">
            <v>2</v>
          </cell>
          <cell r="D600">
            <v>2475</v>
          </cell>
          <cell r="E600" t="str">
            <v>Caução Transmasut</v>
          </cell>
          <cell r="F600">
            <v>1127.31</v>
          </cell>
          <cell r="G600">
            <v>0</v>
          </cell>
          <cell r="H600">
            <v>2.76</v>
          </cell>
          <cell r="I600">
            <v>-1130.07</v>
          </cell>
        </row>
        <row r="601">
          <cell r="A601" t="str">
            <v>2.1.1.07.060</v>
          </cell>
          <cell r="B601" t="str">
            <v>A</v>
          </cell>
          <cell r="C601">
            <v>2</v>
          </cell>
          <cell r="D601">
            <v>2518</v>
          </cell>
          <cell r="E601" t="str">
            <v>Caução Serviporto</v>
          </cell>
          <cell r="F601">
            <v>4475.3900000000003</v>
          </cell>
          <cell r="G601">
            <v>0</v>
          </cell>
          <cell r="H601">
            <v>10.95</v>
          </cell>
          <cell r="I601">
            <v>-4486.34</v>
          </cell>
        </row>
        <row r="602">
          <cell r="A602" t="str">
            <v>2.1.1.07.061</v>
          </cell>
          <cell r="B602" t="str">
            <v>A</v>
          </cell>
          <cell r="C602">
            <v>2</v>
          </cell>
          <cell r="D602">
            <v>2520</v>
          </cell>
          <cell r="E602" t="str">
            <v>Caução Green Distribuidora de Pe</v>
          </cell>
          <cell r="F602">
            <v>1097.18</v>
          </cell>
          <cell r="G602">
            <v>0</v>
          </cell>
          <cell r="H602">
            <v>2.68</v>
          </cell>
          <cell r="I602">
            <v>-1099.8599999999999</v>
          </cell>
        </row>
        <row r="603">
          <cell r="A603" t="str">
            <v>2.1.1.07.062</v>
          </cell>
          <cell r="B603" t="str">
            <v>A</v>
          </cell>
          <cell r="C603">
            <v>2</v>
          </cell>
          <cell r="D603">
            <v>2531</v>
          </cell>
          <cell r="E603" t="str">
            <v>Caução Internacional Marítima Lt</v>
          </cell>
          <cell r="F603">
            <v>370.28</v>
          </cell>
          <cell r="G603">
            <v>0</v>
          </cell>
          <cell r="H603">
            <v>0.96</v>
          </cell>
          <cell r="I603">
            <v>-371.24</v>
          </cell>
        </row>
        <row r="604">
          <cell r="A604" t="str">
            <v>2.1.1.07.063</v>
          </cell>
          <cell r="B604" t="str">
            <v>A</v>
          </cell>
          <cell r="C604">
            <v>2</v>
          </cell>
          <cell r="D604">
            <v>2542</v>
          </cell>
          <cell r="E604" t="str">
            <v>Caução L de J Pereira- Me</v>
          </cell>
          <cell r="F604">
            <v>5187.45</v>
          </cell>
          <cell r="G604">
            <v>0</v>
          </cell>
          <cell r="H604">
            <v>12.69</v>
          </cell>
          <cell r="I604">
            <v>-5200.1400000000003</v>
          </cell>
        </row>
        <row r="605">
          <cell r="A605" t="str">
            <v>2.1.1.07.064</v>
          </cell>
          <cell r="B605" t="str">
            <v>A</v>
          </cell>
          <cell r="C605">
            <v>2</v>
          </cell>
          <cell r="D605">
            <v>2591</v>
          </cell>
          <cell r="E605" t="str">
            <v>Caução Aroma &amp; Sabor</v>
          </cell>
          <cell r="F605">
            <v>1503.85</v>
          </cell>
          <cell r="G605">
            <v>0</v>
          </cell>
          <cell r="H605">
            <v>3.68</v>
          </cell>
          <cell r="I605">
            <v>-1507.53</v>
          </cell>
        </row>
        <row r="606">
          <cell r="A606" t="str">
            <v>2.1.1.07.065</v>
          </cell>
          <cell r="B606" t="str">
            <v>A</v>
          </cell>
          <cell r="C606">
            <v>2</v>
          </cell>
          <cell r="D606">
            <v>2592</v>
          </cell>
          <cell r="E606" t="str">
            <v>Caução Glenda de Lourdes</v>
          </cell>
          <cell r="F606">
            <v>8404.11</v>
          </cell>
          <cell r="G606">
            <v>0</v>
          </cell>
          <cell r="H606">
            <v>21.15</v>
          </cell>
          <cell r="I606">
            <v>-8425.26</v>
          </cell>
        </row>
        <row r="607">
          <cell r="A607" t="str">
            <v>2.1.1.07.069</v>
          </cell>
          <cell r="B607" t="str">
            <v>A</v>
          </cell>
          <cell r="C607">
            <v>2</v>
          </cell>
          <cell r="D607">
            <v>2666</v>
          </cell>
          <cell r="E607" t="str">
            <v>Caução Rohde Nielsen</v>
          </cell>
          <cell r="F607">
            <v>55766.51</v>
          </cell>
          <cell r="G607">
            <v>0</v>
          </cell>
          <cell r="H607">
            <v>143.71</v>
          </cell>
          <cell r="I607">
            <v>-55910.22</v>
          </cell>
        </row>
        <row r="608">
          <cell r="A608" t="str">
            <v>2.1.1.07.071</v>
          </cell>
          <cell r="B608" t="str">
            <v>A</v>
          </cell>
          <cell r="C608">
            <v>2</v>
          </cell>
          <cell r="D608">
            <v>2734</v>
          </cell>
          <cell r="E608" t="str">
            <v>Caução Pedro Yan</v>
          </cell>
          <cell r="F608">
            <v>1681.96</v>
          </cell>
          <cell r="G608">
            <v>0</v>
          </cell>
          <cell r="H608">
            <v>4.1100000000000003</v>
          </cell>
          <cell r="I608">
            <v>-1686.07</v>
          </cell>
        </row>
        <row r="609">
          <cell r="A609" t="str">
            <v>2.1.1.07.073</v>
          </cell>
          <cell r="B609" t="str">
            <v>A</v>
          </cell>
          <cell r="C609">
            <v>2</v>
          </cell>
          <cell r="D609">
            <v>2862</v>
          </cell>
          <cell r="E609" t="str">
            <v>Caução Machado Transportadora</v>
          </cell>
          <cell r="F609">
            <v>514.91</v>
          </cell>
          <cell r="G609">
            <v>0</v>
          </cell>
          <cell r="H609">
            <v>1.26</v>
          </cell>
          <cell r="I609">
            <v>-516.16999999999996</v>
          </cell>
        </row>
        <row r="610">
          <cell r="A610" t="str">
            <v>2.1.1.07.074</v>
          </cell>
          <cell r="B610" t="str">
            <v>A</v>
          </cell>
          <cell r="C610">
            <v>2</v>
          </cell>
          <cell r="D610">
            <v>2880</v>
          </cell>
          <cell r="E610" t="str">
            <v>Caução Rentank</v>
          </cell>
          <cell r="F610">
            <v>2319.7600000000002</v>
          </cell>
          <cell r="G610">
            <v>0</v>
          </cell>
          <cell r="H610">
            <v>6</v>
          </cell>
          <cell r="I610">
            <v>-2325.7600000000002</v>
          </cell>
        </row>
        <row r="611">
          <cell r="A611" t="str">
            <v>2.1.1.07.075</v>
          </cell>
          <cell r="B611" t="str">
            <v>A</v>
          </cell>
          <cell r="C611">
            <v>2</v>
          </cell>
          <cell r="D611">
            <v>2882</v>
          </cell>
          <cell r="E611" t="str">
            <v>Caução GDX</v>
          </cell>
          <cell r="F611">
            <v>881.73</v>
          </cell>
          <cell r="G611">
            <v>0</v>
          </cell>
          <cell r="H611">
            <v>2.16</v>
          </cell>
          <cell r="I611">
            <v>-883.89</v>
          </cell>
        </row>
        <row r="612">
          <cell r="A612" t="str">
            <v>2.1.1.07.076</v>
          </cell>
          <cell r="B612" t="str">
            <v>A</v>
          </cell>
          <cell r="C612">
            <v>2</v>
          </cell>
          <cell r="D612">
            <v>2964</v>
          </cell>
          <cell r="E612" t="str">
            <v>Caução Tequimar</v>
          </cell>
          <cell r="F612">
            <v>682.95</v>
          </cell>
          <cell r="G612">
            <v>0</v>
          </cell>
          <cell r="H612">
            <v>1.67</v>
          </cell>
          <cell r="I612">
            <v>-684.62</v>
          </cell>
        </row>
        <row r="613">
          <cell r="A613" t="str">
            <v>2.1.1.07.077</v>
          </cell>
          <cell r="B613" t="str">
            <v>A</v>
          </cell>
          <cell r="C613">
            <v>2</v>
          </cell>
          <cell r="D613">
            <v>3825</v>
          </cell>
          <cell r="E613" t="str">
            <v>Caução Saam Smit</v>
          </cell>
          <cell r="F613">
            <v>16436.330000000002</v>
          </cell>
          <cell r="G613">
            <v>0</v>
          </cell>
          <cell r="H613">
            <v>40.19</v>
          </cell>
          <cell r="I613">
            <v>-16476.52</v>
          </cell>
        </row>
        <row r="614">
          <cell r="A614" t="str">
            <v>2.1.1.07.078</v>
          </cell>
          <cell r="B614" t="str">
            <v>A</v>
          </cell>
          <cell r="C614">
            <v>2</v>
          </cell>
          <cell r="D614">
            <v>3850</v>
          </cell>
          <cell r="E614" t="str">
            <v>Caução ARBEMPORTO-MA</v>
          </cell>
          <cell r="F614">
            <v>1192.21</v>
          </cell>
          <cell r="G614">
            <v>0</v>
          </cell>
          <cell r="H614">
            <v>2.92</v>
          </cell>
          <cell r="I614">
            <v>-1195.1300000000001</v>
          </cell>
        </row>
        <row r="615">
          <cell r="A615" t="str">
            <v>2.1.1.07.079</v>
          </cell>
          <cell r="B615" t="str">
            <v>A</v>
          </cell>
          <cell r="C615">
            <v>2</v>
          </cell>
          <cell r="D615">
            <v>3869</v>
          </cell>
          <cell r="E615" t="str">
            <v>Caução Assoc. Posto de Taxi Itaq</v>
          </cell>
          <cell r="F615">
            <v>1041.3800000000001</v>
          </cell>
          <cell r="G615">
            <v>0</v>
          </cell>
          <cell r="H615">
            <v>2.5499999999999998</v>
          </cell>
          <cell r="I615">
            <v>-1043.93</v>
          </cell>
        </row>
        <row r="616">
          <cell r="A616" t="str">
            <v>2.1.1.07.080</v>
          </cell>
          <cell r="B616" t="str">
            <v>A</v>
          </cell>
          <cell r="C616">
            <v>2</v>
          </cell>
          <cell r="D616">
            <v>3876</v>
          </cell>
          <cell r="E616" t="str">
            <v>Caução Bauhaus do Brasil</v>
          </cell>
          <cell r="F616">
            <v>6721</v>
          </cell>
          <cell r="G616">
            <v>0</v>
          </cell>
          <cell r="H616">
            <v>16.440000000000001</v>
          </cell>
          <cell r="I616">
            <v>-6737.44</v>
          </cell>
        </row>
        <row r="617">
          <cell r="A617" t="str">
            <v>2.1.1.07.081</v>
          </cell>
          <cell r="B617" t="str">
            <v>A</v>
          </cell>
          <cell r="C617">
            <v>2</v>
          </cell>
          <cell r="D617">
            <v>3879</v>
          </cell>
          <cell r="E617" t="str">
            <v>Caução MD Consultoria</v>
          </cell>
          <cell r="F617">
            <v>4419.12</v>
          </cell>
          <cell r="G617">
            <v>0</v>
          </cell>
          <cell r="H617">
            <v>10.81</v>
          </cell>
          <cell r="I617">
            <v>-4429.93</v>
          </cell>
        </row>
        <row r="618">
          <cell r="A618" t="str">
            <v>2.1.1.07.082</v>
          </cell>
          <cell r="B618" t="str">
            <v>A</v>
          </cell>
          <cell r="C618">
            <v>2</v>
          </cell>
          <cell r="D618">
            <v>3909</v>
          </cell>
          <cell r="E618" t="str">
            <v>Caução Eco Serviços Ocupacionais</v>
          </cell>
          <cell r="F618">
            <v>5104.62</v>
          </cell>
          <cell r="G618">
            <v>0</v>
          </cell>
          <cell r="H618">
            <v>12.49</v>
          </cell>
          <cell r="I618">
            <v>-5117.1099999999997</v>
          </cell>
        </row>
        <row r="619">
          <cell r="A619" t="str">
            <v>2.1.1.07.083</v>
          </cell>
          <cell r="B619" t="str">
            <v>A</v>
          </cell>
          <cell r="C619">
            <v>2</v>
          </cell>
          <cell r="D619">
            <v>3924</v>
          </cell>
          <cell r="E619" t="str">
            <v>Caução Ferry Brasil Eireli</v>
          </cell>
          <cell r="F619">
            <v>2127.12</v>
          </cell>
          <cell r="G619">
            <v>0</v>
          </cell>
          <cell r="H619">
            <v>5.2</v>
          </cell>
          <cell r="I619">
            <v>-2132.3200000000002</v>
          </cell>
        </row>
        <row r="620">
          <cell r="A620" t="str">
            <v>2.1.1.07.084</v>
          </cell>
          <cell r="B620" t="str">
            <v>A</v>
          </cell>
          <cell r="C620">
            <v>2</v>
          </cell>
          <cell r="D620">
            <v>3925</v>
          </cell>
          <cell r="E620" t="str">
            <v>Caução Ênfase Consultoria</v>
          </cell>
          <cell r="F620">
            <v>1747.26</v>
          </cell>
          <cell r="G620">
            <v>0</v>
          </cell>
          <cell r="H620">
            <v>4.29</v>
          </cell>
          <cell r="I620">
            <v>-1751.55</v>
          </cell>
        </row>
        <row r="621">
          <cell r="A621" t="str">
            <v>2.1.1.07.085</v>
          </cell>
          <cell r="B621" t="str">
            <v>A</v>
          </cell>
          <cell r="C621">
            <v>2</v>
          </cell>
          <cell r="D621">
            <v>3934</v>
          </cell>
          <cell r="E621" t="str">
            <v>Caução Consórcio Tegram</v>
          </cell>
          <cell r="F621">
            <v>8482.49</v>
          </cell>
          <cell r="G621">
            <v>0</v>
          </cell>
          <cell r="H621">
            <v>20.75</v>
          </cell>
          <cell r="I621">
            <v>-8503.24</v>
          </cell>
        </row>
        <row r="622">
          <cell r="A622" t="str">
            <v>2.1.1.07.086</v>
          </cell>
          <cell r="B622" t="str">
            <v>A</v>
          </cell>
          <cell r="C622">
            <v>2</v>
          </cell>
          <cell r="D622">
            <v>3941</v>
          </cell>
          <cell r="E622" t="str">
            <v>Caução L F P Rodrigues</v>
          </cell>
          <cell r="F622">
            <v>2144.9699999999998</v>
          </cell>
          <cell r="G622">
            <v>0</v>
          </cell>
          <cell r="H622">
            <v>5.25</v>
          </cell>
          <cell r="I622">
            <v>-2150.2199999999998</v>
          </cell>
        </row>
        <row r="623">
          <cell r="A623" t="str">
            <v>2.1.1.07.087</v>
          </cell>
          <cell r="B623" t="str">
            <v>A</v>
          </cell>
          <cell r="C623">
            <v>2</v>
          </cell>
          <cell r="D623">
            <v>4001</v>
          </cell>
          <cell r="E623" t="str">
            <v>Caução Transglobal Operações Por</v>
          </cell>
          <cell r="F623">
            <v>2460.23</v>
          </cell>
          <cell r="G623">
            <v>0</v>
          </cell>
          <cell r="H623">
            <v>6.02</v>
          </cell>
          <cell r="I623">
            <v>-2466.25</v>
          </cell>
        </row>
        <row r="624">
          <cell r="A624" t="str">
            <v>2.1.1.07.088</v>
          </cell>
          <cell r="B624" t="str">
            <v>A</v>
          </cell>
          <cell r="C624">
            <v>2</v>
          </cell>
          <cell r="D624">
            <v>4009</v>
          </cell>
          <cell r="E624" t="str">
            <v>Caução PetroBahia S/A</v>
          </cell>
          <cell r="F624">
            <v>589.53</v>
          </cell>
          <cell r="G624">
            <v>0</v>
          </cell>
          <cell r="H624">
            <v>1.44</v>
          </cell>
          <cell r="I624">
            <v>-590.97</v>
          </cell>
        </row>
        <row r="625">
          <cell r="A625" t="str">
            <v>2.1.1.08</v>
          </cell>
          <cell r="B625" t="str">
            <v>S</v>
          </cell>
          <cell r="C625">
            <v>2</v>
          </cell>
          <cell r="D625">
            <v>686</v>
          </cell>
          <cell r="E625" t="str">
            <v>Outros Créditos a Pagar</v>
          </cell>
          <cell r="F625">
            <v>57236029.590000004</v>
          </cell>
          <cell r="G625">
            <v>292763.48</v>
          </cell>
          <cell r="H625">
            <v>2424575.33</v>
          </cell>
          <cell r="I625">
            <v>-59367841.439999998</v>
          </cell>
        </row>
        <row r="626">
          <cell r="A626" t="str">
            <v>2.1.1.08.001</v>
          </cell>
          <cell r="B626" t="str">
            <v>A</v>
          </cell>
          <cell r="C626">
            <v>2</v>
          </cell>
          <cell r="D626">
            <v>687</v>
          </cell>
          <cell r="E626" t="str">
            <v>Juros s/Cap Proprio a Pagar Gov</v>
          </cell>
          <cell r="F626">
            <v>56672299.399999999</v>
          </cell>
          <cell r="G626">
            <v>0</v>
          </cell>
          <cell r="H626">
            <v>2260688.5299999998</v>
          </cell>
          <cell r="I626">
            <v>-58932987.93</v>
          </cell>
        </row>
        <row r="627">
          <cell r="A627" t="str">
            <v>2.1.1.08.002</v>
          </cell>
          <cell r="B627" t="str">
            <v>A</v>
          </cell>
          <cell r="C627">
            <v>2</v>
          </cell>
          <cell r="D627">
            <v>688</v>
          </cell>
          <cell r="E627" t="str">
            <v>Valores a Devolver</v>
          </cell>
          <cell r="F627">
            <v>62872.94</v>
          </cell>
          <cell r="G627">
            <v>414.33</v>
          </cell>
          <cell r="H627">
            <v>6537.66</v>
          </cell>
          <cell r="I627">
            <v>-68996.27</v>
          </cell>
        </row>
        <row r="628">
          <cell r="A628" t="str">
            <v>2.1.1.08.011</v>
          </cell>
          <cell r="B628" t="str">
            <v>A</v>
          </cell>
          <cell r="C628">
            <v>2</v>
          </cell>
          <cell r="D628">
            <v>697</v>
          </cell>
          <cell r="E628" t="str">
            <v>Rendimentos s/ Aplicações - SEP/</v>
          </cell>
          <cell r="F628">
            <v>73.5</v>
          </cell>
          <cell r="G628">
            <v>0</v>
          </cell>
          <cell r="H628">
            <v>0</v>
          </cell>
          <cell r="I628">
            <v>-73.5</v>
          </cell>
        </row>
        <row r="629">
          <cell r="A629" t="str">
            <v>2.1.1.08.013</v>
          </cell>
          <cell r="B629" t="str">
            <v>A</v>
          </cell>
          <cell r="C629">
            <v>2</v>
          </cell>
          <cell r="D629">
            <v>1463</v>
          </cell>
          <cell r="E629" t="str">
            <v>Depósito de Terceiros - SEP/012/</v>
          </cell>
          <cell r="F629">
            <v>28.5</v>
          </cell>
          <cell r="G629">
            <v>0</v>
          </cell>
          <cell r="H629">
            <v>0</v>
          </cell>
          <cell r="I629">
            <v>-28.5</v>
          </cell>
        </row>
        <row r="630">
          <cell r="A630" t="str">
            <v>2.1.1.08.015</v>
          </cell>
          <cell r="B630" t="str">
            <v>A</v>
          </cell>
          <cell r="C630">
            <v>2</v>
          </cell>
          <cell r="D630">
            <v>1693</v>
          </cell>
          <cell r="E630" t="str">
            <v>Adiantamento de Clientes</v>
          </cell>
          <cell r="F630">
            <v>406056.97</v>
          </cell>
          <cell r="G630">
            <v>270000</v>
          </cell>
          <cell r="H630">
            <v>135000</v>
          </cell>
          <cell r="I630">
            <v>-271056.96999999997</v>
          </cell>
        </row>
        <row r="631">
          <cell r="A631" t="str">
            <v>2.1.1.08.019</v>
          </cell>
          <cell r="B631" t="str">
            <v>A</v>
          </cell>
          <cell r="C631">
            <v>2</v>
          </cell>
          <cell r="D631">
            <v>2796</v>
          </cell>
          <cell r="E631" t="str">
            <v>Ressarcimento Cessão com Ônus TJ</v>
          </cell>
          <cell r="F631">
            <v>15905.97</v>
          </cell>
          <cell r="G631">
            <v>7953</v>
          </cell>
          <cell r="H631">
            <v>7952.99</v>
          </cell>
          <cell r="I631">
            <v>-15905.96</v>
          </cell>
        </row>
        <row r="632">
          <cell r="A632" t="str">
            <v>2.1.1.08.020</v>
          </cell>
          <cell r="B632" t="str">
            <v>A</v>
          </cell>
          <cell r="C632">
            <v>2</v>
          </cell>
          <cell r="D632">
            <v>2797</v>
          </cell>
          <cell r="E632" t="str">
            <v>Ressarcimento Cessão com Ônus  U</v>
          </cell>
          <cell r="F632">
            <v>28792.31</v>
          </cell>
          <cell r="G632">
            <v>14396.15</v>
          </cell>
          <cell r="H632">
            <v>14396.15</v>
          </cell>
          <cell r="I632">
            <v>-28792.31</v>
          </cell>
        </row>
        <row r="633">
          <cell r="A633" t="str">
            <v>2.1.1.08.022</v>
          </cell>
          <cell r="B633" t="str">
            <v>A</v>
          </cell>
          <cell r="C633">
            <v>2</v>
          </cell>
          <cell r="D633">
            <v>3959</v>
          </cell>
          <cell r="E633" t="str">
            <v>Bloqueio Judicial Engebras</v>
          </cell>
          <cell r="F633">
            <v>50000</v>
          </cell>
          <cell r="G633">
            <v>0</v>
          </cell>
          <cell r="H633">
            <v>0</v>
          </cell>
          <cell r="I633">
            <v>-50000</v>
          </cell>
        </row>
        <row r="634">
          <cell r="A634" t="str">
            <v>2.1.1.09</v>
          </cell>
          <cell r="B634" t="str">
            <v>S</v>
          </cell>
          <cell r="C634">
            <v>2</v>
          </cell>
          <cell r="D634">
            <v>699</v>
          </cell>
          <cell r="E634" t="str">
            <v>Valores Consignados a Recolher</v>
          </cell>
          <cell r="F634">
            <v>1220888.71</v>
          </cell>
          <cell r="G634">
            <v>1220021.5</v>
          </cell>
          <cell r="H634">
            <v>1401269.21</v>
          </cell>
          <cell r="I634">
            <v>-1402136.42</v>
          </cell>
        </row>
        <row r="635">
          <cell r="A635" t="str">
            <v>2.1.1.09.003</v>
          </cell>
          <cell r="B635" t="str">
            <v>A</v>
          </cell>
          <cell r="C635">
            <v>2</v>
          </cell>
          <cell r="D635">
            <v>702</v>
          </cell>
          <cell r="E635" t="str">
            <v>IRRF s/ salário 0561</v>
          </cell>
          <cell r="F635">
            <v>465108.13</v>
          </cell>
          <cell r="G635">
            <v>465108.13</v>
          </cell>
          <cell r="H635">
            <v>469724.04</v>
          </cell>
          <cell r="I635">
            <v>-469724.04</v>
          </cell>
        </row>
        <row r="636">
          <cell r="A636" t="str">
            <v>2.1.1.09.004</v>
          </cell>
          <cell r="B636" t="str">
            <v>A</v>
          </cell>
          <cell r="C636">
            <v>2</v>
          </cell>
          <cell r="D636">
            <v>703</v>
          </cell>
          <cell r="E636" t="str">
            <v>IRRF Pessoa Jurídica 1708</v>
          </cell>
          <cell r="F636">
            <v>14899.12</v>
          </cell>
          <cell r="G636">
            <v>21937.94</v>
          </cell>
          <cell r="H636">
            <v>36515.379999999997</v>
          </cell>
          <cell r="I636">
            <v>-29476.560000000001</v>
          </cell>
        </row>
        <row r="637">
          <cell r="A637" t="str">
            <v>2.1.1.09.005</v>
          </cell>
          <cell r="B637" t="str">
            <v>A</v>
          </cell>
          <cell r="C637">
            <v>2</v>
          </cell>
          <cell r="D637">
            <v>704</v>
          </cell>
          <cell r="E637" t="str">
            <v>PIS/Cofins/Csll - 5952</v>
          </cell>
          <cell r="F637">
            <v>113591.16</v>
          </cell>
          <cell r="G637">
            <v>108218.65</v>
          </cell>
          <cell r="H637">
            <v>148725.16</v>
          </cell>
          <cell r="I637">
            <v>-154097.67000000001</v>
          </cell>
        </row>
        <row r="638">
          <cell r="A638" t="str">
            <v>2.1.1.09.006</v>
          </cell>
          <cell r="B638" t="str">
            <v>A</v>
          </cell>
          <cell r="C638">
            <v>2</v>
          </cell>
          <cell r="D638">
            <v>705</v>
          </cell>
          <cell r="E638" t="str">
            <v>INSS Retido de terceiros PJ</v>
          </cell>
          <cell r="F638">
            <v>203291.9</v>
          </cell>
          <cell r="G638">
            <v>217145.81</v>
          </cell>
          <cell r="H638">
            <v>318891.40999999997</v>
          </cell>
          <cell r="I638">
            <v>-305037.5</v>
          </cell>
        </row>
        <row r="639">
          <cell r="A639" t="str">
            <v>2.1.1.09.007</v>
          </cell>
          <cell r="B639" t="str">
            <v>A</v>
          </cell>
          <cell r="C639">
            <v>2</v>
          </cell>
          <cell r="D639">
            <v>706</v>
          </cell>
          <cell r="E639" t="str">
            <v>ISS Retido  Pessoa Jurídica</v>
          </cell>
          <cell r="F639">
            <v>163866.71</v>
          </cell>
          <cell r="G639">
            <v>136579.39000000001</v>
          </cell>
          <cell r="H639">
            <v>164936.93</v>
          </cell>
          <cell r="I639">
            <v>-192224.25</v>
          </cell>
        </row>
        <row r="640">
          <cell r="A640" t="str">
            <v>2.1.1.09.008</v>
          </cell>
          <cell r="B640" t="str">
            <v>A</v>
          </cell>
          <cell r="C640">
            <v>2</v>
          </cell>
          <cell r="D640">
            <v>707</v>
          </cell>
          <cell r="E640" t="str">
            <v>Pensão Alimentícia a pagar</v>
          </cell>
          <cell r="F640">
            <v>0</v>
          </cell>
          <cell r="G640">
            <v>5368.12</v>
          </cell>
          <cell r="H640">
            <v>5368.12</v>
          </cell>
          <cell r="I640">
            <v>0</v>
          </cell>
        </row>
        <row r="641">
          <cell r="A641" t="str">
            <v>2.1.1.09.009</v>
          </cell>
          <cell r="B641" t="str">
            <v>A</v>
          </cell>
          <cell r="C641">
            <v>2</v>
          </cell>
          <cell r="D641">
            <v>708</v>
          </cell>
          <cell r="E641" t="str">
            <v>ISS Retido Pessoa Física</v>
          </cell>
          <cell r="F641">
            <v>3764.49</v>
          </cell>
          <cell r="G641">
            <v>677.68</v>
          </cell>
          <cell r="H641">
            <v>1116.78</v>
          </cell>
          <cell r="I641">
            <v>-4203.59</v>
          </cell>
        </row>
        <row r="642">
          <cell r="A642" t="str">
            <v>2.1.1.09.010</v>
          </cell>
          <cell r="B642" t="str">
            <v>A</v>
          </cell>
          <cell r="C642">
            <v>2</v>
          </cell>
          <cell r="D642">
            <v>709</v>
          </cell>
          <cell r="E642" t="str">
            <v>INSS retido na fonte s/ salário</v>
          </cell>
          <cell r="F642">
            <v>141705.84</v>
          </cell>
          <cell r="G642">
            <v>141705.84</v>
          </cell>
          <cell r="H642">
            <v>151074.35999999999</v>
          </cell>
          <cell r="I642">
            <v>-151074.35999999999</v>
          </cell>
        </row>
        <row r="643">
          <cell r="A643" t="str">
            <v>2.1.1.09.011</v>
          </cell>
          <cell r="B643" t="str">
            <v>A</v>
          </cell>
          <cell r="C643">
            <v>2</v>
          </cell>
          <cell r="D643">
            <v>710</v>
          </cell>
          <cell r="E643" t="str">
            <v>IRRF Pessoa Física 0588</v>
          </cell>
          <cell r="F643">
            <v>22120.9</v>
          </cell>
          <cell r="G643">
            <v>21168.77</v>
          </cell>
          <cell r="H643">
            <v>5457.22</v>
          </cell>
          <cell r="I643">
            <v>-6409.35</v>
          </cell>
        </row>
        <row r="644">
          <cell r="A644" t="str">
            <v>2.1.1.09.012</v>
          </cell>
          <cell r="B644" t="str">
            <v>A</v>
          </cell>
          <cell r="C644">
            <v>2</v>
          </cell>
          <cell r="D644">
            <v>711</v>
          </cell>
          <cell r="E644" t="str">
            <v>Mensalidade Sindicato a Recolher</v>
          </cell>
          <cell r="F644">
            <v>2682.55</v>
          </cell>
          <cell r="G644">
            <v>2682.55</v>
          </cell>
          <cell r="H644">
            <v>2712.58</v>
          </cell>
          <cell r="I644">
            <v>-2712.58</v>
          </cell>
        </row>
        <row r="645">
          <cell r="A645" t="str">
            <v>2.1.1.09.013</v>
          </cell>
          <cell r="B645" t="str">
            <v>A</v>
          </cell>
          <cell r="C645">
            <v>2</v>
          </cell>
          <cell r="D645">
            <v>712</v>
          </cell>
          <cell r="E645" t="str">
            <v>Associação Portus a Recolher</v>
          </cell>
          <cell r="F645">
            <v>6</v>
          </cell>
          <cell r="G645">
            <v>6</v>
          </cell>
          <cell r="H645">
            <v>6</v>
          </cell>
          <cell r="I645">
            <v>-6</v>
          </cell>
        </row>
        <row r="646">
          <cell r="A646" t="str">
            <v>2.1.1.09.018</v>
          </cell>
          <cell r="B646" t="str">
            <v>A</v>
          </cell>
          <cell r="C646">
            <v>2</v>
          </cell>
          <cell r="D646">
            <v>717</v>
          </cell>
          <cell r="E646" t="str">
            <v>Contribuição Portus Jóia</v>
          </cell>
          <cell r="F646">
            <v>10.61</v>
          </cell>
          <cell r="G646">
            <v>21.22</v>
          </cell>
          <cell r="H646">
            <v>10.61</v>
          </cell>
          <cell r="I646">
            <v>0</v>
          </cell>
        </row>
        <row r="647">
          <cell r="A647" t="str">
            <v>2.1.1.09.019</v>
          </cell>
          <cell r="B647" t="str">
            <v>A</v>
          </cell>
          <cell r="C647">
            <v>2</v>
          </cell>
          <cell r="D647">
            <v>718</v>
          </cell>
          <cell r="E647" t="str">
            <v>Contribuição Portus s/ Salário</v>
          </cell>
          <cell r="F647">
            <v>9121.9</v>
          </cell>
          <cell r="G647">
            <v>18681.75</v>
          </cell>
          <cell r="H647">
            <v>9559.85</v>
          </cell>
          <cell r="I647">
            <v>0</v>
          </cell>
        </row>
        <row r="648">
          <cell r="A648" t="str">
            <v>2.1.1.09.020</v>
          </cell>
          <cell r="B648" t="str">
            <v>A</v>
          </cell>
          <cell r="C648">
            <v>2</v>
          </cell>
          <cell r="D648">
            <v>719</v>
          </cell>
          <cell r="E648" t="str">
            <v>Emprestimos Consignado Banco Bra</v>
          </cell>
          <cell r="F648">
            <v>40104.71</v>
          </cell>
          <cell r="G648">
            <v>40104.71</v>
          </cell>
          <cell r="H648">
            <v>40104.71</v>
          </cell>
          <cell r="I648">
            <v>-40104.71</v>
          </cell>
        </row>
        <row r="649">
          <cell r="A649" t="str">
            <v>2.1.1.09.021</v>
          </cell>
          <cell r="B649" t="str">
            <v>A</v>
          </cell>
          <cell r="C649">
            <v>2</v>
          </cell>
          <cell r="D649">
            <v>1256</v>
          </cell>
          <cell r="E649" t="str">
            <v>INSS Retido de Terceiros PF</v>
          </cell>
          <cell r="F649">
            <v>6752.2</v>
          </cell>
          <cell r="G649">
            <v>6752.2</v>
          </cell>
          <cell r="H649">
            <v>6723.87</v>
          </cell>
          <cell r="I649">
            <v>-6723.87</v>
          </cell>
        </row>
        <row r="650">
          <cell r="A650" t="str">
            <v>2.1.1.09.025</v>
          </cell>
          <cell r="B650" t="str">
            <v>A</v>
          </cell>
          <cell r="C650">
            <v>2</v>
          </cell>
          <cell r="D650">
            <v>2047</v>
          </cell>
          <cell r="E650" t="str">
            <v>Empréstimo Consignado CEF</v>
          </cell>
          <cell r="F650">
            <v>29464.85</v>
          </cell>
          <cell r="G650">
            <v>29464.85</v>
          </cell>
          <cell r="H650">
            <v>30232.46</v>
          </cell>
          <cell r="I650">
            <v>-30232.46</v>
          </cell>
        </row>
        <row r="651">
          <cell r="A651" t="str">
            <v>2.1.1.09.027</v>
          </cell>
          <cell r="B651" t="str">
            <v>A</v>
          </cell>
          <cell r="C651">
            <v>2</v>
          </cell>
          <cell r="D651">
            <v>2430</v>
          </cell>
          <cell r="E651" t="str">
            <v>INSS s/ Férias Próximo mês</v>
          </cell>
          <cell r="F651">
            <v>0</v>
          </cell>
          <cell r="G651">
            <v>0</v>
          </cell>
          <cell r="H651">
            <v>370.31</v>
          </cell>
          <cell r="I651">
            <v>-370.31</v>
          </cell>
        </row>
        <row r="652">
          <cell r="A652" t="str">
            <v>2.1.1.09.028</v>
          </cell>
          <cell r="B652" t="str">
            <v>A</v>
          </cell>
          <cell r="C652">
            <v>2</v>
          </cell>
          <cell r="D652">
            <v>2500</v>
          </cell>
          <cell r="E652" t="str">
            <v>ISS Retido PJ - Alcântara</v>
          </cell>
          <cell r="F652">
            <v>4397.6400000000003</v>
          </cell>
          <cell r="G652">
            <v>4397.8900000000003</v>
          </cell>
          <cell r="H652">
            <v>9739.42</v>
          </cell>
          <cell r="I652">
            <v>-9739.17</v>
          </cell>
        </row>
        <row r="653">
          <cell r="A653" t="str">
            <v>2.1.1.10</v>
          </cell>
          <cell r="B653" t="str">
            <v>S</v>
          </cell>
          <cell r="C653">
            <v>2</v>
          </cell>
          <cell r="D653">
            <v>720</v>
          </cell>
          <cell r="E653" t="str">
            <v>Valores Provisionados</v>
          </cell>
          <cell r="F653">
            <v>16271683.300000001</v>
          </cell>
          <cell r="G653">
            <v>342315.2</v>
          </cell>
          <cell r="H653">
            <v>1253894.1200000001</v>
          </cell>
          <cell r="I653">
            <v>-17183262.219999999</v>
          </cell>
        </row>
        <row r="654">
          <cell r="A654" t="str">
            <v>2.1.1.10.001</v>
          </cell>
          <cell r="B654" t="str">
            <v>A</v>
          </cell>
          <cell r="C654">
            <v>2</v>
          </cell>
          <cell r="D654">
            <v>721</v>
          </cell>
          <cell r="E654" t="str">
            <v>Provisão de Férias</v>
          </cell>
          <cell r="F654">
            <v>3535123.4</v>
          </cell>
          <cell r="G654">
            <v>250841.84</v>
          </cell>
          <cell r="H654">
            <v>312357.14</v>
          </cell>
          <cell r="I654">
            <v>-3596638.7</v>
          </cell>
        </row>
        <row r="655">
          <cell r="A655" t="str">
            <v>2.1.1.10.003</v>
          </cell>
          <cell r="B655" t="str">
            <v>A</v>
          </cell>
          <cell r="C655">
            <v>2</v>
          </cell>
          <cell r="D655">
            <v>723</v>
          </cell>
          <cell r="E655" t="str">
            <v>Provisão de 13º Salário</v>
          </cell>
          <cell r="F655">
            <v>430850.12</v>
          </cell>
          <cell r="G655">
            <v>0</v>
          </cell>
          <cell r="H655">
            <v>217562.7</v>
          </cell>
          <cell r="I655">
            <v>-648412.81999999995</v>
          </cell>
        </row>
        <row r="656">
          <cell r="A656" t="str">
            <v>2.1.1.10.005</v>
          </cell>
          <cell r="B656" t="str">
            <v>A</v>
          </cell>
          <cell r="C656">
            <v>2</v>
          </cell>
          <cell r="D656">
            <v>725</v>
          </cell>
          <cell r="E656" t="str">
            <v>Provisão de PPR</v>
          </cell>
          <cell r="F656">
            <v>8283222.1900000004</v>
          </cell>
          <cell r="G656">
            <v>0</v>
          </cell>
          <cell r="H656">
            <v>543906.25</v>
          </cell>
          <cell r="I656">
            <v>-8827128.4399999995</v>
          </cell>
        </row>
        <row r="657">
          <cell r="A657" t="str">
            <v>2.1.1.10.006</v>
          </cell>
          <cell r="B657" t="str">
            <v>A</v>
          </cell>
          <cell r="C657">
            <v>2</v>
          </cell>
          <cell r="D657">
            <v>1596</v>
          </cell>
          <cell r="E657" t="str">
            <v>Outras Provisões</v>
          </cell>
          <cell r="F657">
            <v>2679545.16</v>
          </cell>
          <cell r="G657">
            <v>0</v>
          </cell>
          <cell r="H657">
            <v>0</v>
          </cell>
          <cell r="I657">
            <v>-2679545.16</v>
          </cell>
        </row>
        <row r="658">
          <cell r="A658" t="str">
            <v>2.1.1.10.008</v>
          </cell>
          <cell r="B658" t="str">
            <v>A</v>
          </cell>
          <cell r="C658">
            <v>2</v>
          </cell>
          <cell r="D658">
            <v>2703</v>
          </cell>
          <cell r="E658" t="str">
            <v>Encargos s/ Prov. de Férias - IN</v>
          </cell>
          <cell r="F658">
            <v>907499.79</v>
          </cell>
          <cell r="G658">
            <v>63611.43</v>
          </cell>
          <cell r="H658">
            <v>80280.05</v>
          </cell>
          <cell r="I658">
            <v>-924168.41</v>
          </cell>
        </row>
        <row r="659">
          <cell r="A659" t="str">
            <v>2.1.1.10.009</v>
          </cell>
          <cell r="B659" t="str">
            <v>A</v>
          </cell>
          <cell r="C659">
            <v>2</v>
          </cell>
          <cell r="D659">
            <v>2704</v>
          </cell>
          <cell r="E659" t="str">
            <v>Encargos s/ Prov. de Férias - FG</v>
          </cell>
          <cell r="F659">
            <v>277160.15000000002</v>
          </cell>
          <cell r="G659">
            <v>19423.330000000002</v>
          </cell>
          <cell r="H659">
            <v>24488.65</v>
          </cell>
          <cell r="I659">
            <v>-282225.46999999997</v>
          </cell>
        </row>
        <row r="660">
          <cell r="A660" t="str">
            <v>2.1.1.10.010</v>
          </cell>
          <cell r="B660" t="str">
            <v>A</v>
          </cell>
          <cell r="C660">
            <v>2</v>
          </cell>
          <cell r="D660">
            <v>2705</v>
          </cell>
          <cell r="E660" t="str">
            <v>Encargos s/ Prov. de Férias - Po</v>
          </cell>
          <cell r="F660">
            <v>11934.93</v>
          </cell>
          <cell r="G660">
            <v>0</v>
          </cell>
          <cell r="H660">
            <v>1420.11</v>
          </cell>
          <cell r="I660">
            <v>-13355.04</v>
          </cell>
        </row>
        <row r="661">
          <cell r="A661" t="str">
            <v>2.1.1.10.011</v>
          </cell>
          <cell r="B661" t="str">
            <v>A</v>
          </cell>
          <cell r="C661">
            <v>2</v>
          </cell>
          <cell r="D661">
            <v>2706</v>
          </cell>
          <cell r="E661" t="str">
            <v>Encargos s/ Prov. de 13º Sal - I</v>
          </cell>
          <cell r="F661">
            <v>110745.47</v>
          </cell>
          <cell r="G661">
            <v>0</v>
          </cell>
          <cell r="H661">
            <v>55927.19</v>
          </cell>
          <cell r="I661">
            <v>-166672.66</v>
          </cell>
        </row>
        <row r="662">
          <cell r="A662" t="str">
            <v>2.1.1.10.012</v>
          </cell>
          <cell r="B662" t="str">
            <v>A</v>
          </cell>
          <cell r="C662">
            <v>2</v>
          </cell>
          <cell r="D662">
            <v>2707</v>
          </cell>
          <cell r="E662" t="str">
            <v>Encargos s/ Prov. de 13º Sal - F</v>
          </cell>
          <cell r="F662">
            <v>33819.870000000003</v>
          </cell>
          <cell r="G662">
            <v>8438.6</v>
          </cell>
          <cell r="H662">
            <v>17060.02</v>
          </cell>
          <cell r="I662">
            <v>-42441.29</v>
          </cell>
        </row>
        <row r="663">
          <cell r="A663" t="str">
            <v>2.1.1.10.013</v>
          </cell>
          <cell r="B663" t="str">
            <v>A</v>
          </cell>
          <cell r="C663">
            <v>2</v>
          </cell>
          <cell r="D663">
            <v>2708</v>
          </cell>
          <cell r="E663" t="str">
            <v>Encargos s/ Prov. de 13º Sal - P</v>
          </cell>
          <cell r="F663">
            <v>1782.22</v>
          </cell>
          <cell r="G663">
            <v>0</v>
          </cell>
          <cell r="H663">
            <v>892.01</v>
          </cell>
          <cell r="I663">
            <v>-2674.23</v>
          </cell>
        </row>
        <row r="664">
          <cell r="A664" t="str">
            <v>2.1.1.11</v>
          </cell>
          <cell r="B664" t="str">
            <v>S</v>
          </cell>
          <cell r="C664">
            <v>2</v>
          </cell>
          <cell r="D664">
            <v>1598</v>
          </cell>
          <cell r="E664" t="str">
            <v>Provisões p/ Contingências</v>
          </cell>
          <cell r="F664">
            <v>1396787.89</v>
          </cell>
          <cell r="G664">
            <v>300000</v>
          </cell>
          <cell r="H664">
            <v>0</v>
          </cell>
          <cell r="I664">
            <v>-1096787.8899999999</v>
          </cell>
        </row>
        <row r="665">
          <cell r="A665" t="str">
            <v>2.1.1.11.001</v>
          </cell>
          <cell r="B665" t="str">
            <v>A</v>
          </cell>
          <cell r="C665">
            <v>2</v>
          </cell>
          <cell r="D665">
            <v>1600</v>
          </cell>
          <cell r="E665" t="str">
            <v>Provisão p/ Contingências Trabal</v>
          </cell>
          <cell r="F665">
            <v>1201003.96</v>
          </cell>
          <cell r="G665">
            <v>300000</v>
          </cell>
          <cell r="H665">
            <v>0</v>
          </cell>
          <cell r="I665">
            <v>-901003.96</v>
          </cell>
        </row>
        <row r="666">
          <cell r="A666" t="str">
            <v>2.1.1.11.002</v>
          </cell>
          <cell r="B666" t="str">
            <v>A</v>
          </cell>
          <cell r="C666">
            <v>2</v>
          </cell>
          <cell r="D666">
            <v>1602</v>
          </cell>
          <cell r="E666" t="str">
            <v>Provisão p/ Contingências Cíveis</v>
          </cell>
          <cell r="F666">
            <v>195783.93</v>
          </cell>
          <cell r="G666">
            <v>0</v>
          </cell>
          <cell r="H666">
            <v>0</v>
          </cell>
          <cell r="I666">
            <v>-195783.93</v>
          </cell>
        </row>
        <row r="667">
          <cell r="A667" t="str">
            <v>2.1.1.12</v>
          </cell>
          <cell r="B667" t="str">
            <v>S</v>
          </cell>
          <cell r="C667">
            <v>2</v>
          </cell>
          <cell r="D667">
            <v>1615</v>
          </cell>
          <cell r="E667" t="str">
            <v>Receita Diferida Curto Prazo</v>
          </cell>
          <cell r="F667">
            <v>6080967.2599999998</v>
          </cell>
          <cell r="G667">
            <v>506747.27</v>
          </cell>
          <cell r="H667">
            <v>506747.27</v>
          </cell>
          <cell r="I667">
            <v>-6080967.2599999998</v>
          </cell>
        </row>
        <row r="668">
          <cell r="A668" t="str">
            <v>2.1.1.12.001</v>
          </cell>
          <cell r="B668" t="str">
            <v>A</v>
          </cell>
          <cell r="C668">
            <v>2</v>
          </cell>
          <cell r="D668">
            <v>1616</v>
          </cell>
          <cell r="E668" t="str">
            <v>Rec. Dif. Projeto TEGRAM - CP</v>
          </cell>
          <cell r="F668">
            <v>6080967.2599999998</v>
          </cell>
          <cell r="G668">
            <v>506747.27</v>
          </cell>
          <cell r="H668">
            <v>506747.27</v>
          </cell>
          <cell r="I668">
            <v>-6080967.2599999998</v>
          </cell>
        </row>
        <row r="669">
          <cell r="A669" t="str">
            <v>2.1.1.13</v>
          </cell>
          <cell r="B669" t="str">
            <v>S</v>
          </cell>
          <cell r="C669">
            <v>2</v>
          </cell>
          <cell r="D669">
            <v>2561</v>
          </cell>
          <cell r="E669" t="str">
            <v>Retenções Contratuais</v>
          </cell>
          <cell r="F669">
            <v>0</v>
          </cell>
          <cell r="G669">
            <v>32687.759999999998</v>
          </cell>
          <cell r="H669">
            <v>32687.759999999998</v>
          </cell>
          <cell r="I669">
            <v>0</v>
          </cell>
        </row>
        <row r="670">
          <cell r="A670" t="str">
            <v>2.1.1.13.001</v>
          </cell>
          <cell r="B670" t="str">
            <v>A</v>
          </cell>
          <cell r="C670">
            <v>2</v>
          </cell>
          <cell r="D670">
            <v>2562</v>
          </cell>
          <cell r="E670" t="str">
            <v>Intern. Marítima - Contrato nº 0</v>
          </cell>
          <cell r="F670">
            <v>0</v>
          </cell>
          <cell r="G670">
            <v>3682.84</v>
          </cell>
          <cell r="H670">
            <v>3682.84</v>
          </cell>
          <cell r="I670">
            <v>0</v>
          </cell>
        </row>
        <row r="671">
          <cell r="A671" t="str">
            <v>2.1.1.13.002</v>
          </cell>
          <cell r="B671" t="str">
            <v>A</v>
          </cell>
          <cell r="C671">
            <v>2</v>
          </cell>
          <cell r="D671">
            <v>2563</v>
          </cell>
          <cell r="E671" t="str">
            <v>Maxtec - Contrato nº 028/2016</v>
          </cell>
          <cell r="F671">
            <v>0</v>
          </cell>
          <cell r="G671">
            <v>7984.12</v>
          </cell>
          <cell r="H671">
            <v>7984.12</v>
          </cell>
          <cell r="I671">
            <v>0</v>
          </cell>
        </row>
        <row r="672">
          <cell r="A672" t="str">
            <v>2.1.1.13.003</v>
          </cell>
          <cell r="B672" t="str">
            <v>A</v>
          </cell>
          <cell r="C672">
            <v>2</v>
          </cell>
          <cell r="D672">
            <v>2976</v>
          </cell>
          <cell r="E672" t="str">
            <v>Nórcia Vigilância - Contrato nº</v>
          </cell>
          <cell r="F672">
            <v>0</v>
          </cell>
          <cell r="G672">
            <v>21020.799999999999</v>
          </cell>
          <cell r="H672">
            <v>21020.799999999999</v>
          </cell>
          <cell r="I672">
            <v>0</v>
          </cell>
        </row>
        <row r="673">
          <cell r="A673" t="str">
            <v>2.2</v>
          </cell>
          <cell r="B673" t="str">
            <v>S</v>
          </cell>
          <cell r="C673">
            <v>2</v>
          </cell>
          <cell r="D673">
            <v>726</v>
          </cell>
          <cell r="E673" t="str">
            <v>Passivo Não Circulante</v>
          </cell>
          <cell r="F673">
            <v>434312113.19</v>
          </cell>
          <cell r="G673">
            <v>506747.27</v>
          </cell>
          <cell r="H673">
            <v>0</v>
          </cell>
          <cell r="I673">
            <v>-433805365.92000002</v>
          </cell>
        </row>
        <row r="674">
          <cell r="A674" t="str">
            <v>2.2.1</v>
          </cell>
          <cell r="B674" t="str">
            <v>S</v>
          </cell>
          <cell r="C674">
            <v>2</v>
          </cell>
          <cell r="D674">
            <v>727</v>
          </cell>
          <cell r="E674" t="str">
            <v>Exigível a Longo Prazo</v>
          </cell>
          <cell r="F674">
            <v>434312113.19</v>
          </cell>
          <cell r="G674">
            <v>506747.27</v>
          </cell>
          <cell r="H674">
            <v>0</v>
          </cell>
          <cell r="I674">
            <v>-433805365.92000002</v>
          </cell>
        </row>
        <row r="675">
          <cell r="A675" t="str">
            <v>2.2.1.01</v>
          </cell>
          <cell r="B675" t="str">
            <v>S</v>
          </cell>
          <cell r="C675">
            <v>2</v>
          </cell>
          <cell r="D675">
            <v>728</v>
          </cell>
          <cell r="E675" t="str">
            <v>Convênios à Comprovar</v>
          </cell>
          <cell r="F675">
            <v>337522098.63</v>
          </cell>
          <cell r="G675">
            <v>0</v>
          </cell>
          <cell r="H675">
            <v>0</v>
          </cell>
          <cell r="I675">
            <v>-337522098.63</v>
          </cell>
        </row>
        <row r="676">
          <cell r="A676" t="str">
            <v>2.2.1.01.001</v>
          </cell>
          <cell r="B676" t="str">
            <v>A</v>
          </cell>
          <cell r="C676">
            <v>2</v>
          </cell>
          <cell r="D676">
            <v>729</v>
          </cell>
          <cell r="E676" t="str">
            <v>Convênio DNIT/AQ/173/2003/00 - P</v>
          </cell>
          <cell r="F676">
            <v>249476350</v>
          </cell>
          <cell r="G676">
            <v>0</v>
          </cell>
          <cell r="H676">
            <v>0</v>
          </cell>
          <cell r="I676">
            <v>-249476350</v>
          </cell>
        </row>
        <row r="677">
          <cell r="A677" t="str">
            <v>2.2.1.01.002</v>
          </cell>
          <cell r="B677" t="str">
            <v>A</v>
          </cell>
          <cell r="C677">
            <v>2</v>
          </cell>
          <cell r="D677">
            <v>730</v>
          </cell>
          <cell r="E677" t="str">
            <v>Convênio DNIT AQ 00.01.0226/2004</v>
          </cell>
          <cell r="F677">
            <v>571251.17000000004</v>
          </cell>
          <cell r="G677">
            <v>0</v>
          </cell>
          <cell r="H677">
            <v>0</v>
          </cell>
          <cell r="I677">
            <v>-571251.17000000004</v>
          </cell>
        </row>
        <row r="678">
          <cell r="A678" t="str">
            <v>2.2.1.01.003</v>
          </cell>
          <cell r="B678" t="str">
            <v>A</v>
          </cell>
          <cell r="C678">
            <v>2</v>
          </cell>
          <cell r="D678">
            <v>731</v>
          </cell>
          <cell r="E678" t="str">
            <v>Convênio SEP/001/2007 - P</v>
          </cell>
          <cell r="F678">
            <v>16207119.6</v>
          </cell>
          <cell r="G678">
            <v>0</v>
          </cell>
          <cell r="H678">
            <v>0</v>
          </cell>
          <cell r="I678">
            <v>-16207119.6</v>
          </cell>
        </row>
        <row r="679">
          <cell r="A679" t="str">
            <v>2.2.1.01.004</v>
          </cell>
          <cell r="B679" t="str">
            <v>A</v>
          </cell>
          <cell r="C679">
            <v>2</v>
          </cell>
          <cell r="D679">
            <v>1470</v>
          </cell>
          <cell r="E679" t="str">
            <v>Termo de Compromisso SEP/012/201</v>
          </cell>
          <cell r="F679">
            <v>40992348.109999999</v>
          </cell>
          <cell r="G679">
            <v>0</v>
          </cell>
          <cell r="H679">
            <v>0</v>
          </cell>
          <cell r="I679">
            <v>-40992348.109999999</v>
          </cell>
        </row>
        <row r="680">
          <cell r="A680" t="str">
            <v>2.2.1.01.005</v>
          </cell>
          <cell r="B680" t="str">
            <v>A</v>
          </cell>
          <cell r="C680">
            <v>2</v>
          </cell>
          <cell r="D680">
            <v>1964</v>
          </cell>
          <cell r="E680" t="str">
            <v>Termo de Compromisso SEP/04/2014</v>
          </cell>
          <cell r="F680">
            <v>30275029.75</v>
          </cell>
          <cell r="G680">
            <v>0</v>
          </cell>
          <cell r="H680">
            <v>0</v>
          </cell>
          <cell r="I680">
            <v>-30275029.75</v>
          </cell>
        </row>
        <row r="681">
          <cell r="A681" t="str">
            <v>2.2.1.04</v>
          </cell>
          <cell r="B681" t="str">
            <v>S</v>
          </cell>
          <cell r="C681">
            <v>2</v>
          </cell>
          <cell r="D681">
            <v>1617</v>
          </cell>
          <cell r="E681" t="str">
            <v>Receita Diferida Longo Prazo</v>
          </cell>
          <cell r="F681">
            <v>96790014.560000002</v>
          </cell>
          <cell r="G681">
            <v>506747.27</v>
          </cell>
          <cell r="H681">
            <v>0</v>
          </cell>
          <cell r="I681">
            <v>-96283267.290000007</v>
          </cell>
        </row>
        <row r="682">
          <cell r="A682" t="str">
            <v>2.2.1.04.001</v>
          </cell>
          <cell r="B682" t="str">
            <v>A</v>
          </cell>
          <cell r="C682">
            <v>2</v>
          </cell>
          <cell r="D682">
            <v>1618</v>
          </cell>
          <cell r="E682" t="str">
            <v>Rec. Dif. Projeto TEGRAM - LP</v>
          </cell>
          <cell r="F682">
            <v>96790014.560000002</v>
          </cell>
          <cell r="G682">
            <v>506747.27</v>
          </cell>
          <cell r="H682">
            <v>0</v>
          </cell>
          <cell r="I682">
            <v>-96283267.290000007</v>
          </cell>
        </row>
        <row r="683">
          <cell r="A683" t="str">
            <v>2.3</v>
          </cell>
          <cell r="B683" t="str">
            <v>S</v>
          </cell>
          <cell r="C683">
            <v>2</v>
          </cell>
          <cell r="D683">
            <v>734</v>
          </cell>
          <cell r="E683" t="str">
            <v>Passivo de Compensação</v>
          </cell>
          <cell r="F683">
            <v>88283872.469999999</v>
          </cell>
          <cell r="G683">
            <v>0</v>
          </cell>
          <cell r="H683">
            <v>0</v>
          </cell>
          <cell r="I683">
            <v>-88283872.469999999</v>
          </cell>
        </row>
        <row r="684">
          <cell r="A684" t="str">
            <v>2.3.1</v>
          </cell>
          <cell r="B684" t="str">
            <v>S</v>
          </cell>
          <cell r="C684">
            <v>2</v>
          </cell>
          <cell r="D684">
            <v>735</v>
          </cell>
          <cell r="E684" t="str">
            <v>Convênio Estado/União</v>
          </cell>
          <cell r="F684">
            <v>88283872.469999999</v>
          </cell>
          <cell r="G684">
            <v>0</v>
          </cell>
          <cell r="H684">
            <v>0</v>
          </cell>
          <cell r="I684">
            <v>-88283872.469999999</v>
          </cell>
        </row>
        <row r="685">
          <cell r="A685" t="str">
            <v>2.3.1.01</v>
          </cell>
          <cell r="B685" t="str">
            <v>S</v>
          </cell>
          <cell r="C685">
            <v>2</v>
          </cell>
          <cell r="D685">
            <v>736</v>
          </cell>
          <cell r="E685" t="str">
            <v>Bens Oriundos da Codomar</v>
          </cell>
          <cell r="F685">
            <v>88283872.469999999</v>
          </cell>
          <cell r="G685">
            <v>0</v>
          </cell>
          <cell r="H685">
            <v>0</v>
          </cell>
          <cell r="I685">
            <v>-88283872.469999999</v>
          </cell>
        </row>
        <row r="686">
          <cell r="A686" t="str">
            <v>2.3.1.01.001</v>
          </cell>
          <cell r="B686" t="str">
            <v>A</v>
          </cell>
          <cell r="C686">
            <v>2</v>
          </cell>
          <cell r="D686">
            <v>737</v>
          </cell>
          <cell r="E686" t="str">
            <v>Bens Móveis</v>
          </cell>
          <cell r="F686">
            <v>1588934.94</v>
          </cell>
          <cell r="G686">
            <v>0</v>
          </cell>
          <cell r="H686">
            <v>0</v>
          </cell>
          <cell r="I686">
            <v>-1588934.94</v>
          </cell>
        </row>
        <row r="687">
          <cell r="A687" t="str">
            <v>2.3.1.01.002</v>
          </cell>
          <cell r="B687" t="str">
            <v>A</v>
          </cell>
          <cell r="C687">
            <v>2</v>
          </cell>
          <cell r="D687">
            <v>738</v>
          </cell>
          <cell r="E687" t="str">
            <v>Bens Imóveis</v>
          </cell>
          <cell r="F687">
            <v>86694937.530000001</v>
          </cell>
          <cell r="G687">
            <v>0</v>
          </cell>
          <cell r="H687">
            <v>0</v>
          </cell>
          <cell r="I687">
            <v>-86694937.530000001</v>
          </cell>
        </row>
        <row r="688">
          <cell r="A688" t="str">
            <v>2.4</v>
          </cell>
          <cell r="B688" t="str">
            <v>S</v>
          </cell>
          <cell r="C688">
            <v>2</v>
          </cell>
          <cell r="D688">
            <v>739</v>
          </cell>
          <cell r="E688" t="str">
            <v>Patrimônio Líquido</v>
          </cell>
          <cell r="F688">
            <v>532929876.10000002</v>
          </cell>
          <cell r="G688">
            <v>0</v>
          </cell>
          <cell r="H688">
            <v>0</v>
          </cell>
          <cell r="I688">
            <v>-532929876.10000002</v>
          </cell>
        </row>
        <row r="689">
          <cell r="A689" t="str">
            <v>2.4.1</v>
          </cell>
          <cell r="B689" t="str">
            <v>S</v>
          </cell>
          <cell r="C689">
            <v>2</v>
          </cell>
          <cell r="D689">
            <v>740</v>
          </cell>
          <cell r="E689" t="str">
            <v>Capital Realizado</v>
          </cell>
          <cell r="F689">
            <v>350781028.35000002</v>
          </cell>
          <cell r="G689">
            <v>0</v>
          </cell>
          <cell r="H689">
            <v>0</v>
          </cell>
          <cell r="I689">
            <v>-350781028.35000002</v>
          </cell>
        </row>
        <row r="690">
          <cell r="A690" t="str">
            <v>2.4.1.02</v>
          </cell>
          <cell r="B690" t="str">
            <v>A</v>
          </cell>
          <cell r="C690">
            <v>2</v>
          </cell>
          <cell r="D690">
            <v>3829</v>
          </cell>
          <cell r="E690" t="str">
            <v>Capital Subscrito</v>
          </cell>
          <cell r="F690">
            <v>355781028.35000002</v>
          </cell>
          <cell r="G690">
            <v>0</v>
          </cell>
          <cell r="H690">
            <v>0</v>
          </cell>
          <cell r="I690">
            <v>-355781028.35000002</v>
          </cell>
        </row>
        <row r="691">
          <cell r="A691" t="str">
            <v>2.4.1.03</v>
          </cell>
          <cell r="B691" t="str">
            <v>A</v>
          </cell>
          <cell r="C691">
            <v>2</v>
          </cell>
          <cell r="D691">
            <v>3830</v>
          </cell>
          <cell r="E691" t="str">
            <v>Capital à Integralizar</v>
          </cell>
          <cell r="F691">
            <v>5000000</v>
          </cell>
          <cell r="G691">
            <v>0</v>
          </cell>
          <cell r="H691">
            <v>0</v>
          </cell>
          <cell r="I691">
            <v>5000000</v>
          </cell>
        </row>
        <row r="692">
          <cell r="A692" t="str">
            <v>2.4.2</v>
          </cell>
          <cell r="B692" t="str">
            <v>S</v>
          </cell>
          <cell r="C692">
            <v>2</v>
          </cell>
          <cell r="D692">
            <v>742</v>
          </cell>
          <cell r="E692" t="str">
            <v>Reservas</v>
          </cell>
          <cell r="F692">
            <v>182148847.75</v>
          </cell>
          <cell r="G692">
            <v>0</v>
          </cell>
          <cell r="H692">
            <v>0</v>
          </cell>
          <cell r="I692">
            <v>-182148847.75</v>
          </cell>
        </row>
        <row r="693">
          <cell r="A693" t="str">
            <v>2.4.2.02</v>
          </cell>
          <cell r="B693" t="str">
            <v>S</v>
          </cell>
          <cell r="C693">
            <v>2</v>
          </cell>
          <cell r="D693">
            <v>744</v>
          </cell>
          <cell r="E693" t="str">
            <v>Reservas de Lucros</v>
          </cell>
          <cell r="F693">
            <v>182148847.75</v>
          </cell>
          <cell r="G693">
            <v>0</v>
          </cell>
          <cell r="H693">
            <v>0</v>
          </cell>
          <cell r="I693">
            <v>-182148847.75</v>
          </cell>
        </row>
        <row r="694">
          <cell r="A694" t="str">
            <v>2.4.2.02.001</v>
          </cell>
          <cell r="B694" t="str">
            <v>A</v>
          </cell>
          <cell r="C694">
            <v>2</v>
          </cell>
          <cell r="D694">
            <v>745</v>
          </cell>
          <cell r="E694" t="str">
            <v>Redução IRPJ - ADENE</v>
          </cell>
          <cell r="F694">
            <v>20988027.879999999</v>
          </cell>
          <cell r="G694">
            <v>0</v>
          </cell>
          <cell r="H694">
            <v>0</v>
          </cell>
          <cell r="I694">
            <v>-20988027.879999999</v>
          </cell>
        </row>
        <row r="695">
          <cell r="A695" t="str">
            <v>2.4.2.02.002</v>
          </cell>
          <cell r="B695" t="str">
            <v>A</v>
          </cell>
          <cell r="C695">
            <v>2</v>
          </cell>
          <cell r="D695">
            <v>746</v>
          </cell>
          <cell r="E695" t="str">
            <v>Reserva Legal</v>
          </cell>
          <cell r="F695">
            <v>20452393.809999999</v>
          </cell>
          <cell r="G695">
            <v>0</v>
          </cell>
          <cell r="H695">
            <v>0</v>
          </cell>
          <cell r="I695">
            <v>-20452393.809999999</v>
          </cell>
        </row>
        <row r="696">
          <cell r="A696" t="str">
            <v>2.4.2.02.003</v>
          </cell>
          <cell r="B696" t="str">
            <v>A</v>
          </cell>
          <cell r="C696">
            <v>2</v>
          </cell>
          <cell r="D696">
            <v>747</v>
          </cell>
          <cell r="E696" t="str">
            <v>Reserva de Lucros a Realizar</v>
          </cell>
          <cell r="F696">
            <v>140708426.06</v>
          </cell>
          <cell r="G696">
            <v>0</v>
          </cell>
          <cell r="H696">
            <v>0</v>
          </cell>
          <cell r="I696">
            <v>-140708426.06</v>
          </cell>
        </row>
        <row r="697">
          <cell r="A697">
            <v>3</v>
          </cell>
          <cell r="B697" t="str">
            <v>S</v>
          </cell>
          <cell r="C697">
            <v>3</v>
          </cell>
          <cell r="D697">
            <v>760</v>
          </cell>
          <cell r="E697" t="str">
            <v>RESULTADO DO EXERCÍCIO</v>
          </cell>
          <cell r="F697">
            <v>1669916.55</v>
          </cell>
          <cell r="G697">
            <v>19311156.280000001</v>
          </cell>
          <cell r="H697">
            <v>23565420.77</v>
          </cell>
          <cell r="I697">
            <v>-5924181.04</v>
          </cell>
        </row>
        <row r="698">
          <cell r="A698" t="str">
            <v>3.1</v>
          </cell>
          <cell r="B698" t="str">
            <v>S</v>
          </cell>
          <cell r="C698">
            <v>3</v>
          </cell>
          <cell r="D698">
            <v>761</v>
          </cell>
          <cell r="E698" t="str">
            <v>Receita</v>
          </cell>
          <cell r="F698">
            <v>26369716.530000001</v>
          </cell>
          <cell r="G698">
            <v>2788910.26</v>
          </cell>
          <cell r="H698">
            <v>22872557.93</v>
          </cell>
          <cell r="I698">
            <v>-46453364.200000003</v>
          </cell>
        </row>
        <row r="699">
          <cell r="A699" t="str">
            <v>3.1.1</v>
          </cell>
          <cell r="B699" t="str">
            <v>S</v>
          </cell>
          <cell r="C699">
            <v>3</v>
          </cell>
          <cell r="D699">
            <v>762</v>
          </cell>
          <cell r="E699" t="str">
            <v>Receita Operacional</v>
          </cell>
          <cell r="F699">
            <v>30073734.34</v>
          </cell>
          <cell r="G699">
            <v>6970.31</v>
          </cell>
          <cell r="H699">
            <v>22871564.66</v>
          </cell>
          <cell r="I699">
            <v>-52938328.689999998</v>
          </cell>
        </row>
        <row r="700">
          <cell r="A700" t="str">
            <v>3.1.1.01</v>
          </cell>
          <cell r="B700" t="str">
            <v>S</v>
          </cell>
          <cell r="C700">
            <v>3</v>
          </cell>
          <cell r="D700">
            <v>763</v>
          </cell>
          <cell r="E700" t="str">
            <v>Tarifas</v>
          </cell>
          <cell r="F700">
            <v>20738846.43</v>
          </cell>
          <cell r="G700">
            <v>6970.31</v>
          </cell>
          <cell r="H700">
            <v>13326402.15</v>
          </cell>
          <cell r="I700">
            <v>-34058278.270000003</v>
          </cell>
        </row>
        <row r="701">
          <cell r="A701" t="str">
            <v>3.1.1.01.001</v>
          </cell>
          <cell r="B701" t="str">
            <v>A</v>
          </cell>
          <cell r="C701">
            <v>3</v>
          </cell>
          <cell r="D701">
            <v>764</v>
          </cell>
          <cell r="E701" t="str">
            <v>Tarifa I</v>
          </cell>
          <cell r="F701">
            <v>6482360.0099999998</v>
          </cell>
          <cell r="G701">
            <v>0</v>
          </cell>
          <cell r="H701">
            <v>5614183.4900000002</v>
          </cell>
          <cell r="I701">
            <v>-12096543.5</v>
          </cell>
        </row>
        <row r="702">
          <cell r="A702" t="str">
            <v>3.1.1.01.002</v>
          </cell>
          <cell r="B702" t="str">
            <v>A</v>
          </cell>
          <cell r="C702">
            <v>3</v>
          </cell>
          <cell r="D702">
            <v>765</v>
          </cell>
          <cell r="E702" t="str">
            <v>Tarifa II</v>
          </cell>
          <cell r="F702">
            <v>620867.02</v>
          </cell>
          <cell r="G702">
            <v>0</v>
          </cell>
          <cell r="H702">
            <v>384486.79</v>
          </cell>
          <cell r="I702">
            <v>-1005353.81</v>
          </cell>
        </row>
        <row r="703">
          <cell r="A703" t="str">
            <v>3.1.1.01.003</v>
          </cell>
          <cell r="B703" t="str">
            <v>A</v>
          </cell>
          <cell r="C703">
            <v>3</v>
          </cell>
          <cell r="D703">
            <v>766</v>
          </cell>
          <cell r="E703" t="str">
            <v>Tarifa III</v>
          </cell>
          <cell r="F703">
            <v>10379271.48</v>
          </cell>
          <cell r="G703">
            <v>0</v>
          </cell>
          <cell r="H703">
            <v>6990376.6900000004</v>
          </cell>
          <cell r="I703">
            <v>-17369648.170000002</v>
          </cell>
        </row>
        <row r="704">
          <cell r="A704" t="str">
            <v>3.1.1.01.005</v>
          </cell>
          <cell r="B704" t="str">
            <v>A</v>
          </cell>
          <cell r="C704">
            <v>3</v>
          </cell>
          <cell r="D704">
            <v>768</v>
          </cell>
          <cell r="E704" t="str">
            <v>Tarifa V</v>
          </cell>
          <cell r="F704">
            <v>369681.03</v>
          </cell>
          <cell r="G704">
            <v>6970.31</v>
          </cell>
          <cell r="H704">
            <v>2958.93</v>
          </cell>
          <cell r="I704">
            <v>-365669.65</v>
          </cell>
        </row>
        <row r="705">
          <cell r="A705" t="str">
            <v>3.1.1.01.007</v>
          </cell>
          <cell r="B705" t="str">
            <v>A</v>
          </cell>
          <cell r="C705">
            <v>3</v>
          </cell>
          <cell r="D705">
            <v>770</v>
          </cell>
          <cell r="E705" t="str">
            <v>Tarifa VII</v>
          </cell>
          <cell r="F705">
            <v>501360.66</v>
          </cell>
          <cell r="G705">
            <v>0</v>
          </cell>
          <cell r="H705">
            <v>313474.28999999998</v>
          </cell>
          <cell r="I705">
            <v>-814834.95</v>
          </cell>
        </row>
        <row r="706">
          <cell r="A706" t="str">
            <v>3.1.1.01.009</v>
          </cell>
          <cell r="B706" t="str">
            <v>A</v>
          </cell>
          <cell r="C706">
            <v>3</v>
          </cell>
          <cell r="D706">
            <v>772</v>
          </cell>
          <cell r="E706" t="str">
            <v>Tarifa VIII Abicagem</v>
          </cell>
          <cell r="F706">
            <v>90404.24</v>
          </cell>
          <cell r="G706">
            <v>0</v>
          </cell>
          <cell r="H706">
            <v>20921.96</v>
          </cell>
          <cell r="I706">
            <v>-111326.2</v>
          </cell>
        </row>
        <row r="707">
          <cell r="A707" t="str">
            <v>3.1.1.01.010</v>
          </cell>
          <cell r="B707" t="str">
            <v>A</v>
          </cell>
          <cell r="C707">
            <v>3</v>
          </cell>
          <cell r="D707">
            <v>773</v>
          </cell>
          <cell r="E707" t="str">
            <v>Tarifa IX</v>
          </cell>
          <cell r="F707">
            <v>2294901.9900000002</v>
          </cell>
          <cell r="G707">
            <v>0</v>
          </cell>
          <cell r="H707">
            <v>0</v>
          </cell>
          <cell r="I707">
            <v>-2294901.9900000002</v>
          </cell>
        </row>
        <row r="708">
          <cell r="A708" t="str">
            <v>3.1.1.02</v>
          </cell>
          <cell r="B708" t="str">
            <v>S</v>
          </cell>
          <cell r="C708">
            <v>3</v>
          </cell>
          <cell r="D708">
            <v>774</v>
          </cell>
          <cell r="E708" t="str">
            <v>Outras Receitas Operacionais</v>
          </cell>
          <cell r="F708">
            <v>9334887.9100000001</v>
          </cell>
          <cell r="G708">
            <v>0</v>
          </cell>
          <cell r="H708">
            <v>9545162.5099999998</v>
          </cell>
          <cell r="I708">
            <v>-18880050.420000002</v>
          </cell>
        </row>
        <row r="709">
          <cell r="A709" t="str">
            <v>3.1.1.02.001</v>
          </cell>
          <cell r="B709" t="str">
            <v>A</v>
          </cell>
          <cell r="C709">
            <v>3</v>
          </cell>
          <cell r="D709">
            <v>775</v>
          </cell>
          <cell r="E709" t="str">
            <v>Arrendamento - Tarifa X</v>
          </cell>
          <cell r="F709">
            <v>6258329.4199999999</v>
          </cell>
          <cell r="G709">
            <v>0</v>
          </cell>
          <cell r="H709">
            <v>3168054.95</v>
          </cell>
          <cell r="I709">
            <v>-9426384.3699999992</v>
          </cell>
        </row>
        <row r="710">
          <cell r="A710" t="str">
            <v>3.1.1.02.004</v>
          </cell>
          <cell r="B710" t="str">
            <v>A</v>
          </cell>
          <cell r="C710">
            <v>3</v>
          </cell>
          <cell r="D710">
            <v>778</v>
          </cell>
          <cell r="E710" t="str">
            <v>Receitas Eventuais</v>
          </cell>
          <cell r="F710">
            <v>0.2</v>
          </cell>
          <cell r="G710">
            <v>0</v>
          </cell>
          <cell r="H710">
            <v>18.97</v>
          </cell>
          <cell r="I710">
            <v>-19.170000000000002</v>
          </cell>
        </row>
        <row r="711">
          <cell r="A711" t="str">
            <v>3.1.1.02.005</v>
          </cell>
          <cell r="B711" t="str">
            <v>A</v>
          </cell>
          <cell r="C711">
            <v>3</v>
          </cell>
          <cell r="D711">
            <v>1406</v>
          </cell>
          <cell r="E711" t="str">
            <v>Arrendamento TEGRAM - Op. Negóci</v>
          </cell>
          <cell r="F711">
            <v>962195.52</v>
          </cell>
          <cell r="G711">
            <v>0</v>
          </cell>
          <cell r="H711">
            <v>481097.76</v>
          </cell>
          <cell r="I711">
            <v>-1443293.28</v>
          </cell>
        </row>
        <row r="712">
          <cell r="A712" t="str">
            <v>3.1.1.02.006</v>
          </cell>
          <cell r="B712" t="str">
            <v>A</v>
          </cell>
          <cell r="C712">
            <v>3</v>
          </cell>
          <cell r="D712">
            <v>1407</v>
          </cell>
          <cell r="E712" t="str">
            <v>Arrendamento TEGRAM - Downpaymen</v>
          </cell>
          <cell r="F712">
            <v>51299.02</v>
          </cell>
          <cell r="G712">
            <v>0</v>
          </cell>
          <cell r="H712">
            <v>25649.51</v>
          </cell>
          <cell r="I712">
            <v>-76948.53</v>
          </cell>
        </row>
        <row r="713">
          <cell r="A713" t="str">
            <v>3.1.1.02.007</v>
          </cell>
          <cell r="B713" t="str">
            <v>A</v>
          </cell>
          <cell r="C713">
            <v>3</v>
          </cell>
          <cell r="D713">
            <v>1474</v>
          </cell>
          <cell r="E713" t="str">
            <v>Arrendamento - Outorga Variavel</v>
          </cell>
          <cell r="F713">
            <v>2063063.75</v>
          </cell>
          <cell r="G713">
            <v>0</v>
          </cell>
          <cell r="H713">
            <v>5870341.3200000003</v>
          </cell>
          <cell r="I713">
            <v>-7933405.0700000003</v>
          </cell>
        </row>
        <row r="714">
          <cell r="A714" t="str">
            <v>3.1.2</v>
          </cell>
          <cell r="B714" t="str">
            <v>S</v>
          </cell>
          <cell r="C714">
            <v>3</v>
          </cell>
          <cell r="D714">
            <v>779</v>
          </cell>
          <cell r="E714" t="str">
            <v>(-) Deduções da Receita Bruta</v>
          </cell>
          <cell r="F714">
            <v>3704017.81</v>
          </cell>
          <cell r="G714">
            <v>2781939.95</v>
          </cell>
          <cell r="H714">
            <v>993.27</v>
          </cell>
          <cell r="I714">
            <v>6484964.4900000002</v>
          </cell>
        </row>
        <row r="715">
          <cell r="A715" t="str">
            <v>3.1.2.01</v>
          </cell>
          <cell r="B715" t="str">
            <v>S</v>
          </cell>
          <cell r="C715">
            <v>3</v>
          </cell>
          <cell r="D715">
            <v>780</v>
          </cell>
          <cell r="E715" t="str">
            <v>Impostos s/ Faturamento</v>
          </cell>
          <cell r="F715">
            <v>3704017.81</v>
          </cell>
          <cell r="G715">
            <v>2781939.95</v>
          </cell>
          <cell r="H715">
            <v>993.27</v>
          </cell>
          <cell r="I715">
            <v>6484964.4900000002</v>
          </cell>
        </row>
        <row r="716">
          <cell r="A716" t="str">
            <v>3.1.2.01.001</v>
          </cell>
          <cell r="B716" t="str">
            <v>A</v>
          </cell>
          <cell r="C716">
            <v>3</v>
          </cell>
          <cell r="D716">
            <v>781</v>
          </cell>
          <cell r="E716" t="str">
            <v>PIS/PASEP</v>
          </cell>
          <cell r="F716">
            <v>496216.61</v>
          </cell>
          <cell r="G716">
            <v>377380.81</v>
          </cell>
          <cell r="H716">
            <v>115.01</v>
          </cell>
          <cell r="I716">
            <v>873482.41</v>
          </cell>
        </row>
        <row r="717">
          <cell r="A717" t="str">
            <v>3.1.2.01.002</v>
          </cell>
          <cell r="B717" t="str">
            <v>A</v>
          </cell>
          <cell r="C717">
            <v>3</v>
          </cell>
          <cell r="D717">
            <v>782</v>
          </cell>
          <cell r="E717" t="str">
            <v>COFINS</v>
          </cell>
          <cell r="F717">
            <v>2285603.81</v>
          </cell>
          <cell r="G717">
            <v>1738238.91</v>
          </cell>
          <cell r="H717">
            <v>529.74</v>
          </cell>
          <cell r="I717">
            <v>4023312.98</v>
          </cell>
        </row>
        <row r="718">
          <cell r="A718" t="str">
            <v>3.1.2.01.003</v>
          </cell>
          <cell r="B718" t="str">
            <v>A</v>
          </cell>
          <cell r="C718">
            <v>3</v>
          </cell>
          <cell r="D718">
            <v>783</v>
          </cell>
          <cell r="E718" t="str">
            <v>ISS</v>
          </cell>
          <cell r="F718">
            <v>922197.39</v>
          </cell>
          <cell r="G718">
            <v>666320.23</v>
          </cell>
          <cell r="H718">
            <v>348.52</v>
          </cell>
          <cell r="I718">
            <v>1588169.1</v>
          </cell>
        </row>
        <row r="719">
          <cell r="A719" t="str">
            <v>3.2</v>
          </cell>
          <cell r="B719" t="str">
            <v>S</v>
          </cell>
          <cell r="C719">
            <v>3</v>
          </cell>
          <cell r="D719">
            <v>787</v>
          </cell>
          <cell r="E719" t="str">
            <v>Custos e Despesas</v>
          </cell>
          <cell r="F719">
            <v>24699799.98</v>
          </cell>
          <cell r="G719">
            <v>16522246.02</v>
          </cell>
          <cell r="H719">
            <v>692862.84</v>
          </cell>
          <cell r="I719">
            <v>40529183.159999996</v>
          </cell>
        </row>
        <row r="720">
          <cell r="A720" t="str">
            <v>3.2.1</v>
          </cell>
          <cell r="B720" t="str">
            <v>S</v>
          </cell>
          <cell r="C720">
            <v>3</v>
          </cell>
          <cell r="D720">
            <v>788</v>
          </cell>
          <cell r="E720" t="str">
            <v>Custos Operacionais</v>
          </cell>
          <cell r="F720">
            <v>9116337.2200000007</v>
          </cell>
          <cell r="G720">
            <v>5752312.4199999999</v>
          </cell>
          <cell r="H720">
            <v>88233.34</v>
          </cell>
          <cell r="I720">
            <v>14780416.300000001</v>
          </cell>
        </row>
        <row r="721">
          <cell r="A721" t="str">
            <v>3.2.1.01</v>
          </cell>
          <cell r="B721" t="str">
            <v>S</v>
          </cell>
          <cell r="C721">
            <v>3</v>
          </cell>
          <cell r="D721">
            <v>789</v>
          </cell>
          <cell r="E721" t="str">
            <v>Custos com Pessoal</v>
          </cell>
          <cell r="F721">
            <v>4446348.4400000004</v>
          </cell>
          <cell r="G721">
            <v>2399356.48</v>
          </cell>
          <cell r="H721">
            <v>88233.34</v>
          </cell>
          <cell r="I721">
            <v>6757471.5800000001</v>
          </cell>
        </row>
        <row r="722">
          <cell r="A722" t="str">
            <v>3.2.1.01.001</v>
          </cell>
          <cell r="B722" t="str">
            <v>S</v>
          </cell>
          <cell r="C722">
            <v>3</v>
          </cell>
          <cell r="D722">
            <v>790</v>
          </cell>
          <cell r="E722" t="str">
            <v>Custos com Remuner. e Vantagens</v>
          </cell>
          <cell r="F722">
            <v>2415427.23</v>
          </cell>
          <cell r="G722">
            <v>1286459.08</v>
          </cell>
          <cell r="H722">
            <v>34977.589999999997</v>
          </cell>
          <cell r="I722">
            <v>3666908.72</v>
          </cell>
        </row>
        <row r="723">
          <cell r="A723" t="str">
            <v>3.2.1.01.001.0001</v>
          </cell>
          <cell r="B723" t="str">
            <v>A</v>
          </cell>
          <cell r="C723">
            <v>3</v>
          </cell>
          <cell r="D723">
            <v>791</v>
          </cell>
          <cell r="E723" t="str">
            <v>Salários</v>
          </cell>
          <cell r="F723">
            <v>1237713.96</v>
          </cell>
          <cell r="G723">
            <v>657415.56000000006</v>
          </cell>
          <cell r="H723">
            <v>0</v>
          </cell>
          <cell r="I723">
            <v>1895129.52</v>
          </cell>
        </row>
        <row r="724">
          <cell r="A724" t="str">
            <v>3.2.1.01.001.0002</v>
          </cell>
          <cell r="B724" t="str">
            <v>A</v>
          </cell>
          <cell r="C724">
            <v>3</v>
          </cell>
          <cell r="D724">
            <v>792</v>
          </cell>
          <cell r="E724" t="str">
            <v>Férias</v>
          </cell>
          <cell r="F724">
            <v>312372.78999999998</v>
          </cell>
          <cell r="G724">
            <v>128269.13</v>
          </cell>
          <cell r="H724">
            <v>0</v>
          </cell>
          <cell r="I724">
            <v>440641.92</v>
          </cell>
        </row>
        <row r="725">
          <cell r="A725" t="str">
            <v>3.2.1.01.001.0003</v>
          </cell>
          <cell r="B725" t="str">
            <v>A</v>
          </cell>
          <cell r="C725">
            <v>3</v>
          </cell>
          <cell r="D725">
            <v>793</v>
          </cell>
          <cell r="E725" t="str">
            <v>13º Salários</v>
          </cell>
          <cell r="F725">
            <v>180003.3</v>
          </cell>
          <cell r="G725">
            <v>90256.06</v>
          </cell>
          <cell r="H725">
            <v>0</v>
          </cell>
          <cell r="I725">
            <v>270259.36</v>
          </cell>
        </row>
        <row r="726">
          <cell r="A726" t="str">
            <v>3.2.1.01.001.0004</v>
          </cell>
          <cell r="B726" t="str">
            <v>A</v>
          </cell>
          <cell r="C726">
            <v>3</v>
          </cell>
          <cell r="D726">
            <v>794</v>
          </cell>
          <cell r="E726" t="str">
            <v>Diárias - Negócios</v>
          </cell>
          <cell r="F726">
            <v>4771.62</v>
          </cell>
          <cell r="G726">
            <v>10448.299999999999</v>
          </cell>
          <cell r="H726">
            <v>0</v>
          </cell>
          <cell r="I726">
            <v>15219.92</v>
          </cell>
        </row>
        <row r="727">
          <cell r="A727" t="str">
            <v>3.2.1.01.001.0005</v>
          </cell>
          <cell r="B727" t="str">
            <v>A</v>
          </cell>
          <cell r="C727">
            <v>3</v>
          </cell>
          <cell r="D727">
            <v>795</v>
          </cell>
          <cell r="E727" t="str">
            <v>Adicional tempo de Serviços</v>
          </cell>
          <cell r="F727">
            <v>35162.06</v>
          </cell>
          <cell r="G727">
            <v>19917.939999999999</v>
          </cell>
          <cell r="H727">
            <v>0</v>
          </cell>
          <cell r="I727">
            <v>55080</v>
          </cell>
        </row>
        <row r="728">
          <cell r="A728" t="str">
            <v>3.2.1.01.001.0006</v>
          </cell>
          <cell r="B728" t="str">
            <v>A</v>
          </cell>
          <cell r="C728">
            <v>3</v>
          </cell>
          <cell r="D728">
            <v>796</v>
          </cell>
          <cell r="E728" t="str">
            <v>Adicional de Risco</v>
          </cell>
          <cell r="F728">
            <v>498357.97</v>
          </cell>
          <cell r="G728">
            <v>268322.06</v>
          </cell>
          <cell r="H728">
            <v>0</v>
          </cell>
          <cell r="I728">
            <v>766680.03</v>
          </cell>
        </row>
        <row r="729">
          <cell r="A729" t="str">
            <v>3.2.1.01.001.0007</v>
          </cell>
          <cell r="B729" t="str">
            <v>A</v>
          </cell>
          <cell r="C729">
            <v>3</v>
          </cell>
          <cell r="D729">
            <v>797</v>
          </cell>
          <cell r="E729" t="str">
            <v>Grat. Serviços Extraordinarios</v>
          </cell>
          <cell r="F729">
            <v>54882.8</v>
          </cell>
          <cell r="G729">
            <v>30722.23</v>
          </cell>
          <cell r="H729">
            <v>0</v>
          </cell>
          <cell r="I729">
            <v>85605.03</v>
          </cell>
        </row>
        <row r="730">
          <cell r="A730" t="str">
            <v>3.2.1.01.001.0009</v>
          </cell>
          <cell r="B730" t="str">
            <v>A</v>
          </cell>
          <cell r="C730">
            <v>3</v>
          </cell>
          <cell r="D730">
            <v>799</v>
          </cell>
          <cell r="E730" t="str">
            <v>Abono Pecuniário</v>
          </cell>
          <cell r="F730">
            <v>75007.789999999994</v>
          </cell>
          <cell r="G730">
            <v>19514.5</v>
          </cell>
          <cell r="H730">
            <v>0</v>
          </cell>
          <cell r="I730">
            <v>94522.29</v>
          </cell>
        </row>
        <row r="731">
          <cell r="A731" t="str">
            <v>3.2.1.01.001.0010</v>
          </cell>
          <cell r="B731" t="str">
            <v>A</v>
          </cell>
          <cell r="C731">
            <v>3</v>
          </cell>
          <cell r="D731">
            <v>800</v>
          </cell>
          <cell r="E731" t="str">
            <v>Adicional Noturno</v>
          </cell>
          <cell r="F731">
            <v>58695.83</v>
          </cell>
          <cell r="G731">
            <v>32408.66</v>
          </cell>
          <cell r="H731">
            <v>0</v>
          </cell>
          <cell r="I731">
            <v>91104.49</v>
          </cell>
        </row>
        <row r="732">
          <cell r="A732" t="str">
            <v>3.2.1.01.001.0011</v>
          </cell>
          <cell r="B732" t="str">
            <v>A</v>
          </cell>
          <cell r="C732">
            <v>3</v>
          </cell>
          <cell r="D732">
            <v>801</v>
          </cell>
          <cell r="E732" t="str">
            <v>Função Grat. Incorporada</v>
          </cell>
          <cell r="F732">
            <v>9674.34</v>
          </cell>
          <cell r="G732">
            <v>5410.56</v>
          </cell>
          <cell r="H732">
            <v>0</v>
          </cell>
          <cell r="I732">
            <v>15084.9</v>
          </cell>
        </row>
        <row r="733">
          <cell r="A733" t="str">
            <v>3.2.1.01.001.0012</v>
          </cell>
          <cell r="B733" t="str">
            <v>A</v>
          </cell>
          <cell r="C733">
            <v>3</v>
          </cell>
          <cell r="D733">
            <v>802</v>
          </cell>
          <cell r="E733" t="str">
            <v>Hora Extra</v>
          </cell>
          <cell r="F733">
            <v>5075.24</v>
          </cell>
          <cell r="G733">
            <v>11209.68</v>
          </cell>
          <cell r="H733">
            <v>0</v>
          </cell>
          <cell r="I733">
            <v>16284.92</v>
          </cell>
        </row>
        <row r="734">
          <cell r="A734" t="str">
            <v>3.2.1.01.001.0015</v>
          </cell>
          <cell r="B734" t="str">
            <v>A</v>
          </cell>
          <cell r="C734">
            <v>3</v>
          </cell>
          <cell r="D734">
            <v>1285</v>
          </cell>
          <cell r="E734" t="str">
            <v>Auxílio Dependente Especial</v>
          </cell>
          <cell r="F734">
            <v>7000</v>
          </cell>
          <cell r="G734">
            <v>3000</v>
          </cell>
          <cell r="H734">
            <v>0</v>
          </cell>
          <cell r="I734">
            <v>10000</v>
          </cell>
        </row>
        <row r="735">
          <cell r="A735" t="str">
            <v>3.2.1.01.001.0016</v>
          </cell>
          <cell r="B735" t="str">
            <v>A</v>
          </cell>
          <cell r="C735">
            <v>3</v>
          </cell>
          <cell r="D735">
            <v>1719</v>
          </cell>
          <cell r="E735" t="str">
            <v>Auxílio Creche/Escola</v>
          </cell>
          <cell r="F735">
            <v>16884.400000000001</v>
          </cell>
          <cell r="G735">
            <v>9564.4</v>
          </cell>
          <cell r="H735">
            <v>0</v>
          </cell>
          <cell r="I735">
            <v>26448.799999999999</v>
          </cell>
        </row>
        <row r="736">
          <cell r="A736" t="str">
            <v>3.2.1.01.001.0017</v>
          </cell>
          <cell r="B736" t="str">
            <v>A</v>
          </cell>
          <cell r="C736">
            <v>3</v>
          </cell>
          <cell r="D736">
            <v>2334</v>
          </cell>
          <cell r="E736" t="str">
            <v>Reversão Provisão Férias</v>
          </cell>
          <cell r="F736">
            <v>75052.38</v>
          </cell>
          <cell r="G736">
            <v>0</v>
          </cell>
          <cell r="H736">
            <v>19514.5</v>
          </cell>
          <cell r="I736">
            <v>-94566.88</v>
          </cell>
        </row>
        <row r="737">
          <cell r="A737" t="str">
            <v>3.2.1.01.001.0019</v>
          </cell>
          <cell r="B737" t="str">
            <v>A</v>
          </cell>
          <cell r="C737">
            <v>3</v>
          </cell>
          <cell r="D737">
            <v>2690</v>
          </cell>
          <cell r="E737" t="str">
            <v>Faltas/Atrasos/Saídas Antecipada</v>
          </cell>
          <cell r="F737">
            <v>3771.85</v>
          </cell>
          <cell r="G737">
            <v>0</v>
          </cell>
          <cell r="H737">
            <v>3199.28</v>
          </cell>
          <cell r="I737">
            <v>-6971.13</v>
          </cell>
        </row>
        <row r="738">
          <cell r="A738" t="str">
            <v>3.2.1.01.001.0020</v>
          </cell>
          <cell r="B738" t="str">
            <v>A</v>
          </cell>
          <cell r="C738">
            <v>3</v>
          </cell>
          <cell r="D738">
            <v>2693</v>
          </cell>
          <cell r="E738" t="str">
            <v>Excedente Banco de Horas Negativ</v>
          </cell>
          <cell r="F738">
            <v>1350.64</v>
          </cell>
          <cell r="G738">
            <v>0</v>
          </cell>
          <cell r="H738">
            <v>111.36</v>
          </cell>
          <cell r="I738">
            <v>-1462</v>
          </cell>
        </row>
        <row r="739">
          <cell r="A739" t="str">
            <v>3.2.1.01.001.0021</v>
          </cell>
          <cell r="B739" t="str">
            <v>A</v>
          </cell>
          <cell r="C739">
            <v>3</v>
          </cell>
          <cell r="D739">
            <v>3871</v>
          </cell>
          <cell r="E739" t="str">
            <v>Devoluções de Diárias (OP)</v>
          </cell>
          <cell r="F739">
            <v>0</v>
          </cell>
          <cell r="G739">
            <v>0</v>
          </cell>
          <cell r="H739">
            <v>12152.45</v>
          </cell>
          <cell r="I739">
            <v>-12152.45</v>
          </cell>
        </row>
        <row r="740">
          <cell r="A740" t="str">
            <v>3.2.1.01.002</v>
          </cell>
          <cell r="B740" t="str">
            <v>S</v>
          </cell>
          <cell r="C740">
            <v>3</v>
          </cell>
          <cell r="D740">
            <v>803</v>
          </cell>
          <cell r="E740" t="str">
            <v>Custos com Remun. e Vant. da Dir</v>
          </cell>
          <cell r="F740">
            <v>66062.42</v>
          </cell>
          <cell r="G740">
            <v>33031.21</v>
          </cell>
          <cell r="H740">
            <v>0</v>
          </cell>
          <cell r="I740">
            <v>99093.63</v>
          </cell>
        </row>
        <row r="741">
          <cell r="A741" t="str">
            <v>3.2.1.01.002.0001</v>
          </cell>
          <cell r="B741" t="str">
            <v>A</v>
          </cell>
          <cell r="C741">
            <v>3</v>
          </cell>
          <cell r="D741">
            <v>804</v>
          </cell>
          <cell r="E741" t="str">
            <v>Salários - Diretoria</v>
          </cell>
          <cell r="F741">
            <v>47187.44</v>
          </cell>
          <cell r="G741">
            <v>23593.72</v>
          </cell>
          <cell r="H741">
            <v>0</v>
          </cell>
          <cell r="I741">
            <v>70781.16</v>
          </cell>
        </row>
        <row r="742">
          <cell r="A742" t="str">
            <v>3.2.1.01.002.0003</v>
          </cell>
          <cell r="B742" t="str">
            <v>A</v>
          </cell>
          <cell r="C742">
            <v>3</v>
          </cell>
          <cell r="D742">
            <v>806</v>
          </cell>
          <cell r="E742" t="str">
            <v>Adicional de Risco - Diretoria</v>
          </cell>
          <cell r="F742">
            <v>18874.98</v>
          </cell>
          <cell r="G742">
            <v>9437.49</v>
          </cell>
          <cell r="H742">
            <v>0</v>
          </cell>
          <cell r="I742">
            <v>28312.47</v>
          </cell>
        </row>
        <row r="743">
          <cell r="A743" t="str">
            <v>3.2.1.01.003</v>
          </cell>
          <cell r="B743" t="str">
            <v>S</v>
          </cell>
          <cell r="C743">
            <v>3</v>
          </cell>
          <cell r="D743">
            <v>808</v>
          </cell>
          <cell r="E743" t="str">
            <v>Custos com Encargos</v>
          </cell>
          <cell r="F743">
            <v>800478.31</v>
          </cell>
          <cell r="G743">
            <v>441204.09</v>
          </cell>
          <cell r="H743">
            <v>6673.96</v>
          </cell>
          <cell r="I743">
            <v>1235008.44</v>
          </cell>
        </row>
        <row r="744">
          <cell r="A744" t="str">
            <v>3.2.1.01.003.0001</v>
          </cell>
          <cell r="B744" t="str">
            <v>A</v>
          </cell>
          <cell r="C744">
            <v>3</v>
          </cell>
          <cell r="D744">
            <v>809</v>
          </cell>
          <cell r="E744" t="str">
            <v>INSS</v>
          </cell>
          <cell r="F744">
            <v>650195.61</v>
          </cell>
          <cell r="G744">
            <v>334171.56</v>
          </cell>
          <cell r="H744">
            <v>0</v>
          </cell>
          <cell r="I744">
            <v>984367.17</v>
          </cell>
        </row>
        <row r="745">
          <cell r="A745" t="str">
            <v>3.2.1.01.003.0002</v>
          </cell>
          <cell r="B745" t="str">
            <v>A</v>
          </cell>
          <cell r="C745">
            <v>3</v>
          </cell>
          <cell r="D745">
            <v>810</v>
          </cell>
          <cell r="E745" t="str">
            <v>FGTS</v>
          </cell>
          <cell r="F745">
            <v>198330.36</v>
          </cell>
          <cell r="G745">
            <v>101915.24</v>
          </cell>
          <cell r="H745">
            <v>0</v>
          </cell>
          <cell r="I745">
            <v>300245.59999999998</v>
          </cell>
        </row>
        <row r="746">
          <cell r="A746" t="str">
            <v>3.2.1.01.003.0003</v>
          </cell>
          <cell r="B746" t="str">
            <v>A</v>
          </cell>
          <cell r="C746">
            <v>3</v>
          </cell>
          <cell r="D746">
            <v>811</v>
          </cell>
          <cell r="E746" t="str">
            <v>Portus Previdência Privada</v>
          </cell>
          <cell r="F746">
            <v>10234.58</v>
          </cell>
          <cell r="G746">
            <v>5117.29</v>
          </cell>
          <cell r="H746">
            <v>0</v>
          </cell>
          <cell r="I746">
            <v>15351.87</v>
          </cell>
        </row>
        <row r="747">
          <cell r="A747" t="str">
            <v>3.2.1.01.003.0007</v>
          </cell>
          <cell r="B747" t="str">
            <v>A</v>
          </cell>
          <cell r="C747">
            <v>3</v>
          </cell>
          <cell r="D747">
            <v>2697</v>
          </cell>
          <cell r="E747" t="str">
            <v>Reversão INSS s/ Provisões de Fé</v>
          </cell>
          <cell r="F747">
            <v>44648.97</v>
          </cell>
          <cell r="G747">
            <v>0</v>
          </cell>
          <cell r="H747">
            <v>5112.8</v>
          </cell>
          <cell r="I747">
            <v>-49761.77</v>
          </cell>
        </row>
        <row r="748">
          <cell r="A748" t="str">
            <v>3.2.1.01.003.0008</v>
          </cell>
          <cell r="B748" t="str">
            <v>A</v>
          </cell>
          <cell r="C748">
            <v>3</v>
          </cell>
          <cell r="D748">
            <v>2698</v>
          </cell>
          <cell r="E748" t="str">
            <v>Reversão FGTS s/ Provisões de Fé</v>
          </cell>
          <cell r="F748">
            <v>13633.27</v>
          </cell>
          <cell r="G748">
            <v>0</v>
          </cell>
          <cell r="H748">
            <v>1561.16</v>
          </cell>
          <cell r="I748">
            <v>-15194.43</v>
          </cell>
        </row>
        <row r="749">
          <cell r="A749" t="str">
            <v>3.2.1.01.004</v>
          </cell>
          <cell r="B749" t="str">
            <v>S</v>
          </cell>
          <cell r="C749">
            <v>3</v>
          </cell>
          <cell r="D749">
            <v>813</v>
          </cell>
          <cell r="E749" t="str">
            <v>Custos com Verbas Rescisórias</v>
          </cell>
          <cell r="F749">
            <v>31282.16</v>
          </cell>
          <cell r="G749">
            <v>0</v>
          </cell>
          <cell r="H749">
            <v>0</v>
          </cell>
          <cell r="I749">
            <v>31282.16</v>
          </cell>
        </row>
        <row r="750">
          <cell r="A750" t="str">
            <v>3.2.1.01.004.0001</v>
          </cell>
          <cell r="B750" t="str">
            <v>A</v>
          </cell>
          <cell r="C750">
            <v>3</v>
          </cell>
          <cell r="D750">
            <v>814</v>
          </cell>
          <cell r="E750" t="str">
            <v>Salários</v>
          </cell>
          <cell r="F750">
            <v>31282.16</v>
          </cell>
          <cell r="G750">
            <v>0</v>
          </cell>
          <cell r="H750">
            <v>0</v>
          </cell>
          <cell r="I750">
            <v>31282.16</v>
          </cell>
        </row>
        <row r="751">
          <cell r="A751" t="str">
            <v>3.2.1.01.005</v>
          </cell>
          <cell r="B751" t="str">
            <v>S</v>
          </cell>
          <cell r="C751">
            <v>3</v>
          </cell>
          <cell r="D751">
            <v>817</v>
          </cell>
          <cell r="E751" t="str">
            <v>Custos com Outros Benefícios</v>
          </cell>
          <cell r="F751">
            <v>783389.01</v>
          </cell>
          <cell r="G751">
            <v>413022.2</v>
          </cell>
          <cell r="H751">
            <v>0</v>
          </cell>
          <cell r="I751">
            <v>1196411.21</v>
          </cell>
        </row>
        <row r="752">
          <cell r="A752" t="str">
            <v>3.2.1.01.005.0001</v>
          </cell>
          <cell r="B752" t="str">
            <v>A</v>
          </cell>
          <cell r="C752">
            <v>3</v>
          </cell>
          <cell r="D752">
            <v>818</v>
          </cell>
          <cell r="E752" t="str">
            <v>Vale Transporte</v>
          </cell>
          <cell r="F752">
            <v>635.4</v>
          </cell>
          <cell r="G752">
            <v>0</v>
          </cell>
          <cell r="H752">
            <v>0</v>
          </cell>
          <cell r="I752">
            <v>635.4</v>
          </cell>
        </row>
        <row r="753">
          <cell r="A753" t="str">
            <v>3.2.1.01.005.0002</v>
          </cell>
          <cell r="B753" t="str">
            <v>A</v>
          </cell>
          <cell r="C753">
            <v>3</v>
          </cell>
          <cell r="D753">
            <v>819</v>
          </cell>
          <cell r="E753" t="str">
            <v>Vale Refeição</v>
          </cell>
          <cell r="F753">
            <v>306842.56</v>
          </cell>
          <cell r="G753">
            <v>154935.28</v>
          </cell>
          <cell r="H753">
            <v>0</v>
          </cell>
          <cell r="I753">
            <v>461777.84</v>
          </cell>
        </row>
        <row r="754">
          <cell r="A754" t="str">
            <v>3.2.1.01.005.0003</v>
          </cell>
          <cell r="B754" t="str">
            <v>A</v>
          </cell>
          <cell r="C754">
            <v>3</v>
          </cell>
          <cell r="D754">
            <v>820</v>
          </cell>
          <cell r="E754" t="str">
            <v>Plano de Saúde</v>
          </cell>
          <cell r="F754">
            <v>324226.74</v>
          </cell>
          <cell r="G754">
            <v>171801.42</v>
          </cell>
          <cell r="H754">
            <v>0</v>
          </cell>
          <cell r="I754">
            <v>496028.15999999997</v>
          </cell>
        </row>
        <row r="755">
          <cell r="A755" t="str">
            <v>3.2.1.01.005.0004</v>
          </cell>
          <cell r="B755" t="str">
            <v>A</v>
          </cell>
          <cell r="C755">
            <v>3</v>
          </cell>
          <cell r="D755">
            <v>821</v>
          </cell>
          <cell r="E755" t="str">
            <v>Medicamentos</v>
          </cell>
          <cell r="F755">
            <v>73336.06</v>
          </cell>
          <cell r="G755">
            <v>33584.04</v>
          </cell>
          <cell r="H755">
            <v>0</v>
          </cell>
          <cell r="I755">
            <v>106920.1</v>
          </cell>
        </row>
        <row r="756">
          <cell r="A756" t="str">
            <v>3.2.1.01.005.0005</v>
          </cell>
          <cell r="B756" t="str">
            <v>A</v>
          </cell>
          <cell r="C756">
            <v>3</v>
          </cell>
          <cell r="D756">
            <v>822</v>
          </cell>
          <cell r="E756" t="str">
            <v>Serv. Odontológicos - P F</v>
          </cell>
          <cell r="F756">
            <v>21822.09</v>
          </cell>
          <cell r="G756">
            <v>22039.89</v>
          </cell>
          <cell r="H756">
            <v>0</v>
          </cell>
          <cell r="I756">
            <v>43861.98</v>
          </cell>
        </row>
        <row r="757">
          <cell r="A757" t="str">
            <v>3.2.1.01.005.0006</v>
          </cell>
          <cell r="B757" t="str">
            <v>A</v>
          </cell>
          <cell r="C757">
            <v>3</v>
          </cell>
          <cell r="D757">
            <v>823</v>
          </cell>
          <cell r="E757" t="str">
            <v>Produtos Óticos</v>
          </cell>
          <cell r="F757">
            <v>12293.52</v>
          </cell>
          <cell r="G757">
            <v>7352</v>
          </cell>
          <cell r="H757">
            <v>0</v>
          </cell>
          <cell r="I757">
            <v>19645.52</v>
          </cell>
        </row>
        <row r="758">
          <cell r="A758" t="str">
            <v>3.2.1.01.005.0007</v>
          </cell>
          <cell r="B758" t="str">
            <v>A</v>
          </cell>
          <cell r="C758">
            <v>3</v>
          </cell>
          <cell r="D758">
            <v>824</v>
          </cell>
          <cell r="E758" t="str">
            <v>Graduação e Especializ. de Empre</v>
          </cell>
          <cell r="F758">
            <v>4415.17</v>
          </cell>
          <cell r="G758">
            <v>2282.4</v>
          </cell>
          <cell r="H758">
            <v>0</v>
          </cell>
          <cell r="I758">
            <v>6697.57</v>
          </cell>
        </row>
        <row r="759">
          <cell r="A759" t="str">
            <v>3.2.1.01.005.0008</v>
          </cell>
          <cell r="B759" t="str">
            <v>A</v>
          </cell>
          <cell r="C759">
            <v>3</v>
          </cell>
          <cell r="D759">
            <v>825</v>
          </cell>
          <cell r="E759" t="str">
            <v>Serv. Odontológicos - P J</v>
          </cell>
          <cell r="F759">
            <v>21851.599999999999</v>
          </cell>
          <cell r="G759">
            <v>7270.37</v>
          </cell>
          <cell r="H759">
            <v>0</v>
          </cell>
          <cell r="I759">
            <v>29121.97</v>
          </cell>
        </row>
        <row r="760">
          <cell r="A760" t="str">
            <v>3.2.1.01.005.0009</v>
          </cell>
          <cell r="B760" t="str">
            <v>A</v>
          </cell>
          <cell r="C760">
            <v>3</v>
          </cell>
          <cell r="D760">
            <v>1228</v>
          </cell>
          <cell r="E760" t="str">
            <v>Seguro de Vida</v>
          </cell>
          <cell r="F760">
            <v>15865.87</v>
          </cell>
          <cell r="G760">
            <v>5356.8</v>
          </cell>
          <cell r="H760">
            <v>0</v>
          </cell>
          <cell r="I760">
            <v>21222.67</v>
          </cell>
        </row>
        <row r="761">
          <cell r="A761" t="str">
            <v>3.2.1.01.005.0010</v>
          </cell>
          <cell r="B761" t="str">
            <v>A</v>
          </cell>
          <cell r="C761">
            <v>3</v>
          </cell>
          <cell r="D761">
            <v>856</v>
          </cell>
          <cell r="E761" t="str">
            <v>Treinamento</v>
          </cell>
          <cell r="F761">
            <v>2100</v>
          </cell>
          <cell r="G761">
            <v>8400</v>
          </cell>
          <cell r="H761">
            <v>0</v>
          </cell>
          <cell r="I761">
            <v>10500</v>
          </cell>
        </row>
        <row r="762">
          <cell r="A762" t="str">
            <v>3.2.1.01.006</v>
          </cell>
          <cell r="B762" t="str">
            <v>S</v>
          </cell>
          <cell r="C762">
            <v>3</v>
          </cell>
          <cell r="D762">
            <v>826</v>
          </cell>
          <cell r="E762" t="str">
            <v>Reembolso de empregados</v>
          </cell>
          <cell r="F762">
            <v>100298.47</v>
          </cell>
          <cell r="G762">
            <v>0</v>
          </cell>
          <cell r="H762">
            <v>46581.79</v>
          </cell>
          <cell r="I762">
            <v>-146880.26</v>
          </cell>
        </row>
        <row r="763">
          <cell r="A763" t="str">
            <v>3.2.1.01.006.0001</v>
          </cell>
          <cell r="B763" t="str">
            <v>A</v>
          </cell>
          <cell r="C763">
            <v>3</v>
          </cell>
          <cell r="D763">
            <v>827</v>
          </cell>
          <cell r="E763" t="str">
            <v>Vale Transporte</v>
          </cell>
          <cell r="F763">
            <v>144</v>
          </cell>
          <cell r="G763">
            <v>0</v>
          </cell>
          <cell r="H763">
            <v>72</v>
          </cell>
          <cell r="I763">
            <v>-216</v>
          </cell>
        </row>
        <row r="764">
          <cell r="A764" t="str">
            <v>3.2.1.01.006.0002</v>
          </cell>
          <cell r="B764" t="str">
            <v>A</v>
          </cell>
          <cell r="C764">
            <v>3</v>
          </cell>
          <cell r="D764">
            <v>828</v>
          </cell>
          <cell r="E764" t="str">
            <v>Vale Refeição</v>
          </cell>
          <cell r="F764">
            <v>11602.04</v>
          </cell>
          <cell r="G764">
            <v>0</v>
          </cell>
          <cell r="H764">
            <v>4776</v>
          </cell>
          <cell r="I764">
            <v>-16378.04</v>
          </cell>
        </row>
        <row r="765">
          <cell r="A765" t="str">
            <v>3.2.1.01.006.0003</v>
          </cell>
          <cell r="B765" t="str">
            <v>A</v>
          </cell>
          <cell r="C765">
            <v>3</v>
          </cell>
          <cell r="D765">
            <v>829</v>
          </cell>
          <cell r="E765" t="str">
            <v>Plano de Saúde</v>
          </cell>
          <cell r="F765">
            <v>61228.480000000003</v>
          </cell>
          <cell r="G765">
            <v>0</v>
          </cell>
          <cell r="H765">
            <v>31389.279999999999</v>
          </cell>
          <cell r="I765">
            <v>-92617.76</v>
          </cell>
        </row>
        <row r="766">
          <cell r="A766" t="str">
            <v>3.2.1.01.006.0004</v>
          </cell>
          <cell r="B766" t="str">
            <v>A</v>
          </cell>
          <cell r="C766">
            <v>3</v>
          </cell>
          <cell r="D766">
            <v>830</v>
          </cell>
          <cell r="E766" t="str">
            <v>Medicamentos</v>
          </cell>
          <cell r="F766">
            <v>17339.54</v>
          </cell>
          <cell r="G766">
            <v>0</v>
          </cell>
          <cell r="H766">
            <v>8042.45</v>
          </cell>
          <cell r="I766">
            <v>-25381.99</v>
          </cell>
        </row>
        <row r="767">
          <cell r="A767" t="str">
            <v>3.2.1.01.006.0007</v>
          </cell>
          <cell r="B767" t="str">
            <v>A</v>
          </cell>
          <cell r="C767">
            <v>3</v>
          </cell>
          <cell r="D767">
            <v>833</v>
          </cell>
          <cell r="E767" t="str">
            <v>Assistencia medica Odontologica</v>
          </cell>
          <cell r="F767">
            <v>9984.41</v>
          </cell>
          <cell r="G767">
            <v>0</v>
          </cell>
          <cell r="H767">
            <v>2302.06</v>
          </cell>
          <cell r="I767">
            <v>-12286.47</v>
          </cell>
        </row>
        <row r="768">
          <cell r="A768" t="str">
            <v>3.2.1.01.007</v>
          </cell>
          <cell r="B768" t="str">
            <v>S</v>
          </cell>
          <cell r="C768">
            <v>3</v>
          </cell>
          <cell r="D768">
            <v>2389</v>
          </cell>
          <cell r="E768" t="str">
            <v>Participações no Resultado</v>
          </cell>
          <cell r="F768">
            <v>450007.78</v>
          </cell>
          <cell r="G768">
            <v>225639.9</v>
          </cell>
          <cell r="H768">
            <v>0</v>
          </cell>
          <cell r="I768">
            <v>675647.68</v>
          </cell>
        </row>
        <row r="769">
          <cell r="A769" t="str">
            <v>3.2.1.01.007.0001</v>
          </cell>
          <cell r="B769" t="str">
            <v>A</v>
          </cell>
          <cell r="C769">
            <v>3</v>
          </cell>
          <cell r="D769">
            <v>2390</v>
          </cell>
          <cell r="E769" t="str">
            <v>PPR Operacional</v>
          </cell>
          <cell r="F769">
            <v>450007.78</v>
          </cell>
          <cell r="G769">
            <v>225639.9</v>
          </cell>
          <cell r="H769">
            <v>0</v>
          </cell>
          <cell r="I769">
            <v>675647.68</v>
          </cell>
        </row>
        <row r="770">
          <cell r="A770" t="str">
            <v>3.2.1.02</v>
          </cell>
          <cell r="B770" t="str">
            <v>S</v>
          </cell>
          <cell r="C770">
            <v>3</v>
          </cell>
          <cell r="D770">
            <v>834</v>
          </cell>
          <cell r="E770" t="str">
            <v>Custos com Infra-estrutura Portu</v>
          </cell>
          <cell r="F770">
            <v>1006627.67</v>
          </cell>
          <cell r="G770">
            <v>505440.11</v>
          </cell>
          <cell r="H770">
            <v>0</v>
          </cell>
          <cell r="I770">
            <v>1512067.78</v>
          </cell>
        </row>
        <row r="771">
          <cell r="A771" t="str">
            <v>3.2.1.02.001</v>
          </cell>
          <cell r="B771" t="str">
            <v>A</v>
          </cell>
          <cell r="C771">
            <v>3</v>
          </cell>
          <cell r="D771">
            <v>835</v>
          </cell>
          <cell r="E771" t="str">
            <v>Dragagem dos Canais</v>
          </cell>
          <cell r="F771">
            <v>263384.28999999998</v>
          </cell>
          <cell r="G771">
            <v>0</v>
          </cell>
          <cell r="H771">
            <v>0</v>
          </cell>
          <cell r="I771">
            <v>263384.28999999998</v>
          </cell>
        </row>
        <row r="772">
          <cell r="A772" t="str">
            <v>3.2.1.02.002</v>
          </cell>
          <cell r="B772" t="str">
            <v>A</v>
          </cell>
          <cell r="C772">
            <v>3</v>
          </cell>
          <cell r="D772">
            <v>836</v>
          </cell>
          <cell r="E772" t="str">
            <v>Manutenção e Reparos Engenharia</v>
          </cell>
          <cell r="F772">
            <v>178493.99</v>
          </cell>
          <cell r="G772">
            <v>68863.22</v>
          </cell>
          <cell r="H772">
            <v>0</v>
          </cell>
          <cell r="I772">
            <v>247357.21</v>
          </cell>
        </row>
        <row r="773">
          <cell r="A773" t="str">
            <v>3.2.1.02.003</v>
          </cell>
          <cell r="B773" t="str">
            <v>A</v>
          </cell>
          <cell r="C773">
            <v>3</v>
          </cell>
          <cell r="D773">
            <v>837</v>
          </cell>
          <cell r="E773" t="str">
            <v>Serviços Espec. de Engenharia</v>
          </cell>
          <cell r="F773">
            <v>273204.76</v>
          </cell>
          <cell r="G773">
            <v>147727.60999999999</v>
          </cell>
          <cell r="H773">
            <v>0</v>
          </cell>
          <cell r="I773">
            <v>420932.37</v>
          </cell>
        </row>
        <row r="774">
          <cell r="A774" t="str">
            <v>3.2.1.02.004</v>
          </cell>
          <cell r="B774" t="str">
            <v>A</v>
          </cell>
          <cell r="C774">
            <v>3</v>
          </cell>
          <cell r="D774">
            <v>838</v>
          </cell>
          <cell r="E774" t="str">
            <v>Levantamentos, Estudos e Projeto</v>
          </cell>
          <cell r="F774">
            <v>151981.87</v>
          </cell>
          <cell r="G774">
            <v>220442.56</v>
          </cell>
          <cell r="H774">
            <v>0</v>
          </cell>
          <cell r="I774">
            <v>372424.43</v>
          </cell>
        </row>
        <row r="775">
          <cell r="A775" t="str">
            <v>3.2.1.02.007</v>
          </cell>
          <cell r="B775" t="str">
            <v>A</v>
          </cell>
          <cell r="C775">
            <v>3</v>
          </cell>
          <cell r="D775">
            <v>841</v>
          </cell>
          <cell r="E775" t="str">
            <v>Outros Serviços Especializados</v>
          </cell>
          <cell r="F775">
            <v>88696.68</v>
          </cell>
          <cell r="G775">
            <v>42973.68</v>
          </cell>
          <cell r="H775">
            <v>0</v>
          </cell>
          <cell r="I775">
            <v>131670.35999999999</v>
          </cell>
        </row>
        <row r="776">
          <cell r="A776" t="str">
            <v>3.2.1.02.010</v>
          </cell>
          <cell r="B776" t="str">
            <v>A</v>
          </cell>
          <cell r="C776">
            <v>3</v>
          </cell>
          <cell r="D776">
            <v>870</v>
          </cell>
          <cell r="E776" t="str">
            <v>Sinalização</v>
          </cell>
          <cell r="F776">
            <v>50866.080000000002</v>
          </cell>
          <cell r="G776">
            <v>25433.040000000001</v>
          </cell>
          <cell r="H776">
            <v>0</v>
          </cell>
          <cell r="I776">
            <v>76299.12</v>
          </cell>
        </row>
        <row r="777">
          <cell r="A777" t="str">
            <v>3.2.1.03</v>
          </cell>
          <cell r="B777" t="str">
            <v>S</v>
          </cell>
          <cell r="C777">
            <v>3</v>
          </cell>
          <cell r="D777">
            <v>844</v>
          </cell>
          <cell r="E777" t="str">
            <v>Custos Gerais</v>
          </cell>
          <cell r="F777">
            <v>3094785.68</v>
          </cell>
          <cell r="G777">
            <v>2561057.23</v>
          </cell>
          <cell r="H777">
            <v>0</v>
          </cell>
          <cell r="I777">
            <v>5655842.9100000001</v>
          </cell>
        </row>
        <row r="778">
          <cell r="A778" t="str">
            <v>3.2.1.03.003</v>
          </cell>
          <cell r="B778" t="str">
            <v>A</v>
          </cell>
          <cell r="C778">
            <v>3</v>
          </cell>
          <cell r="D778">
            <v>847</v>
          </cell>
          <cell r="E778" t="str">
            <v>Remuneração a Estag. e Bolsistas</v>
          </cell>
          <cell r="F778">
            <v>69354.990000000005</v>
          </cell>
          <cell r="G778">
            <v>32953.800000000003</v>
          </cell>
          <cell r="H778">
            <v>0</v>
          </cell>
          <cell r="I778">
            <v>102308.79</v>
          </cell>
        </row>
        <row r="779">
          <cell r="A779" t="str">
            <v>3.2.1.03.005</v>
          </cell>
          <cell r="B779" t="str">
            <v>A</v>
          </cell>
          <cell r="C779">
            <v>3</v>
          </cell>
          <cell r="D779">
            <v>849</v>
          </cell>
          <cell r="E779" t="str">
            <v>Segurança e Vigilância</v>
          </cell>
          <cell r="F779">
            <v>88453.56</v>
          </cell>
          <cell r="G779">
            <v>44412.03</v>
          </cell>
          <cell r="H779">
            <v>0</v>
          </cell>
          <cell r="I779">
            <v>132865.59</v>
          </cell>
        </row>
        <row r="780">
          <cell r="A780" t="str">
            <v>3.2.1.03.006</v>
          </cell>
          <cell r="B780" t="str">
            <v>A</v>
          </cell>
          <cell r="C780">
            <v>3</v>
          </cell>
          <cell r="D780">
            <v>850</v>
          </cell>
          <cell r="E780" t="str">
            <v>Serviços Terceirizados - Manuten</v>
          </cell>
          <cell r="F780">
            <v>573297.80000000005</v>
          </cell>
          <cell r="G780">
            <v>276106.71999999997</v>
          </cell>
          <cell r="H780">
            <v>0</v>
          </cell>
          <cell r="I780">
            <v>849404.52</v>
          </cell>
        </row>
        <row r="781">
          <cell r="A781" t="str">
            <v>3.2.1.03.007</v>
          </cell>
          <cell r="B781" t="str">
            <v>A</v>
          </cell>
          <cell r="C781">
            <v>3</v>
          </cell>
          <cell r="D781">
            <v>851</v>
          </cell>
          <cell r="E781" t="str">
            <v>Serviços Terceirizados - Limpeza</v>
          </cell>
          <cell r="F781">
            <v>449081.68</v>
          </cell>
          <cell r="G781">
            <v>845452.85</v>
          </cell>
          <cell r="H781">
            <v>0</v>
          </cell>
          <cell r="I781">
            <v>1294534.53</v>
          </cell>
        </row>
        <row r="782">
          <cell r="A782" t="str">
            <v>3.2.1.03.008</v>
          </cell>
          <cell r="B782" t="str">
            <v>A</v>
          </cell>
          <cell r="C782">
            <v>3</v>
          </cell>
          <cell r="D782">
            <v>852</v>
          </cell>
          <cell r="E782" t="str">
            <v>Passagens  aéreas</v>
          </cell>
          <cell r="F782">
            <v>518.65</v>
          </cell>
          <cell r="G782">
            <v>5382.95</v>
          </cell>
          <cell r="H782">
            <v>0</v>
          </cell>
          <cell r="I782">
            <v>5901.6</v>
          </cell>
        </row>
        <row r="783">
          <cell r="A783" t="str">
            <v>3.2.1.03.011</v>
          </cell>
          <cell r="B783" t="str">
            <v>A</v>
          </cell>
          <cell r="C783">
            <v>3</v>
          </cell>
          <cell r="D783">
            <v>855</v>
          </cell>
          <cell r="E783" t="str">
            <v>Meio Ambiente</v>
          </cell>
          <cell r="F783">
            <v>102421.34</v>
          </cell>
          <cell r="G783">
            <v>16998.75</v>
          </cell>
          <cell r="H783">
            <v>0</v>
          </cell>
          <cell r="I783">
            <v>119420.09</v>
          </cell>
        </row>
        <row r="784">
          <cell r="A784" t="str">
            <v>3.2.1.03.013</v>
          </cell>
          <cell r="B784" t="str">
            <v>A</v>
          </cell>
          <cell r="C784">
            <v>3</v>
          </cell>
          <cell r="D784">
            <v>857</v>
          </cell>
          <cell r="E784" t="str">
            <v>Locação de Bens Móveis</v>
          </cell>
          <cell r="F784">
            <v>155945.99</v>
          </cell>
          <cell r="G784">
            <v>68581.070000000007</v>
          </cell>
          <cell r="H784">
            <v>0</v>
          </cell>
          <cell r="I784">
            <v>224527.06</v>
          </cell>
        </row>
        <row r="785">
          <cell r="A785" t="str">
            <v>3.2.1.03.018</v>
          </cell>
          <cell r="B785" t="str">
            <v>A</v>
          </cell>
          <cell r="C785">
            <v>3</v>
          </cell>
          <cell r="D785">
            <v>862</v>
          </cell>
          <cell r="E785" t="str">
            <v>Transporte e Locomoção</v>
          </cell>
          <cell r="F785">
            <v>83739.649999999994</v>
          </cell>
          <cell r="G785">
            <v>55845.88</v>
          </cell>
          <cell r="H785">
            <v>0</v>
          </cell>
          <cell r="I785">
            <v>139585.53</v>
          </cell>
        </row>
        <row r="786">
          <cell r="A786" t="str">
            <v>3.2.1.03.019</v>
          </cell>
          <cell r="B786" t="str">
            <v>A</v>
          </cell>
          <cell r="C786">
            <v>3</v>
          </cell>
          <cell r="D786">
            <v>863</v>
          </cell>
          <cell r="E786" t="str">
            <v>Suporte e Manutençao de Sistemas</v>
          </cell>
          <cell r="F786">
            <v>130178.97</v>
          </cell>
          <cell r="G786">
            <v>89689.06</v>
          </cell>
          <cell r="H786">
            <v>0</v>
          </cell>
          <cell r="I786">
            <v>219868.03</v>
          </cell>
        </row>
        <row r="787">
          <cell r="A787" t="str">
            <v>3.2.1.03.022</v>
          </cell>
          <cell r="B787" t="str">
            <v>A</v>
          </cell>
          <cell r="C787">
            <v>3</v>
          </cell>
          <cell r="D787">
            <v>866</v>
          </cell>
          <cell r="E787" t="str">
            <v>Manutenção e Reparos de Veículos</v>
          </cell>
          <cell r="F787">
            <v>425</v>
          </cell>
          <cell r="G787">
            <v>510</v>
          </cell>
          <cell r="H787">
            <v>0</v>
          </cell>
          <cell r="I787">
            <v>935</v>
          </cell>
        </row>
        <row r="788">
          <cell r="A788" t="str">
            <v>3.2.1.03.023</v>
          </cell>
          <cell r="B788" t="str">
            <v>A</v>
          </cell>
          <cell r="C788">
            <v>3</v>
          </cell>
          <cell r="D788">
            <v>867</v>
          </cell>
          <cell r="E788" t="str">
            <v>Manutenção e Reparos em Geral</v>
          </cell>
          <cell r="F788">
            <v>110703.53</v>
          </cell>
          <cell r="G788">
            <v>93961.24</v>
          </cell>
          <cell r="H788">
            <v>0</v>
          </cell>
          <cell r="I788">
            <v>204664.77</v>
          </cell>
        </row>
        <row r="789">
          <cell r="A789" t="str">
            <v>3.2.1.03.027</v>
          </cell>
          <cell r="B789" t="str">
            <v>A</v>
          </cell>
          <cell r="C789">
            <v>3</v>
          </cell>
          <cell r="D789">
            <v>871</v>
          </cell>
          <cell r="E789" t="str">
            <v>Despesas Diversas</v>
          </cell>
          <cell r="F789">
            <v>342.11</v>
          </cell>
          <cell r="G789">
            <v>0</v>
          </cell>
          <cell r="H789">
            <v>0</v>
          </cell>
          <cell r="I789">
            <v>342.11</v>
          </cell>
        </row>
        <row r="790">
          <cell r="A790" t="str">
            <v>3.2.1.03.028</v>
          </cell>
          <cell r="B790" t="str">
            <v>A</v>
          </cell>
          <cell r="C790">
            <v>3</v>
          </cell>
          <cell r="D790">
            <v>1226</v>
          </cell>
          <cell r="E790" t="str">
            <v>Locação de Veiculos</v>
          </cell>
          <cell r="F790">
            <v>24888.14</v>
          </cell>
          <cell r="G790">
            <v>24300.92</v>
          </cell>
          <cell r="H790">
            <v>0</v>
          </cell>
          <cell r="I790">
            <v>49189.06</v>
          </cell>
        </row>
        <row r="791">
          <cell r="A791" t="str">
            <v>3.2.1.03.030</v>
          </cell>
          <cell r="B791" t="str">
            <v>A</v>
          </cell>
          <cell r="C791">
            <v>3</v>
          </cell>
          <cell r="D791">
            <v>1249</v>
          </cell>
          <cell r="E791" t="str">
            <v>Despesas c/ Fretes e Despachos</v>
          </cell>
          <cell r="F791">
            <v>76.22</v>
          </cell>
          <cell r="G791">
            <v>0</v>
          </cell>
          <cell r="H791">
            <v>0</v>
          </cell>
          <cell r="I791">
            <v>76.22</v>
          </cell>
        </row>
        <row r="792">
          <cell r="A792" t="str">
            <v>3.2.1.03.033</v>
          </cell>
          <cell r="B792" t="str">
            <v>A</v>
          </cell>
          <cell r="C792">
            <v>3</v>
          </cell>
          <cell r="D792">
            <v>1729</v>
          </cell>
          <cell r="E792" t="str">
            <v>Serviços de Medicina do Trabalho</v>
          </cell>
          <cell r="F792">
            <v>0</v>
          </cell>
          <cell r="G792">
            <v>8070.48</v>
          </cell>
          <cell r="H792">
            <v>0</v>
          </cell>
          <cell r="I792">
            <v>8070.48</v>
          </cell>
        </row>
        <row r="793">
          <cell r="A793" t="str">
            <v>3.2.1.03.034</v>
          </cell>
          <cell r="B793" t="str">
            <v>A</v>
          </cell>
          <cell r="C793">
            <v>3</v>
          </cell>
          <cell r="D793">
            <v>1965</v>
          </cell>
          <cell r="E793" t="str">
            <v>Serviços Terceirizados - Adminis</v>
          </cell>
          <cell r="F793">
            <v>546523.93999999994</v>
          </cell>
          <cell r="G793">
            <v>266906.81</v>
          </cell>
          <cell r="H793">
            <v>0</v>
          </cell>
          <cell r="I793">
            <v>813430.75</v>
          </cell>
        </row>
        <row r="794">
          <cell r="A794" t="str">
            <v>3.2.1.03.035</v>
          </cell>
          <cell r="B794" t="str">
            <v>A</v>
          </cell>
          <cell r="C794">
            <v>3</v>
          </cell>
          <cell r="D794">
            <v>1966</v>
          </cell>
          <cell r="E794" t="str">
            <v>Serviços Terceirizados - Operaci</v>
          </cell>
          <cell r="F794">
            <v>758834.11</v>
          </cell>
          <cell r="G794">
            <v>718519.67</v>
          </cell>
          <cell r="H794">
            <v>0</v>
          </cell>
          <cell r="I794">
            <v>1477353.78</v>
          </cell>
        </row>
        <row r="795">
          <cell r="A795" t="str">
            <v>3.2.1.03.036</v>
          </cell>
          <cell r="B795" t="str">
            <v>A</v>
          </cell>
          <cell r="C795">
            <v>3</v>
          </cell>
          <cell r="D795">
            <v>2653</v>
          </cell>
          <cell r="E795" t="str">
            <v>Auditoria</v>
          </cell>
          <cell r="F795">
            <v>0</v>
          </cell>
          <cell r="G795">
            <v>13365</v>
          </cell>
          <cell r="H795">
            <v>0</v>
          </cell>
          <cell r="I795">
            <v>13365</v>
          </cell>
        </row>
        <row r="796">
          <cell r="A796" t="str">
            <v>3.2.1.04</v>
          </cell>
          <cell r="B796" t="str">
            <v>S</v>
          </cell>
          <cell r="C796">
            <v>3</v>
          </cell>
          <cell r="D796">
            <v>872</v>
          </cell>
          <cell r="E796" t="str">
            <v>Custos com Materiais</v>
          </cell>
          <cell r="F796">
            <v>43348.44</v>
          </cell>
          <cell r="G796">
            <v>22894.54</v>
          </cell>
          <cell r="H796">
            <v>0</v>
          </cell>
          <cell r="I796">
            <v>66242.98</v>
          </cell>
        </row>
        <row r="797">
          <cell r="A797" t="str">
            <v>3.2.1.04.001</v>
          </cell>
          <cell r="B797" t="str">
            <v>A</v>
          </cell>
          <cell r="C797">
            <v>3</v>
          </cell>
          <cell r="D797">
            <v>873</v>
          </cell>
          <cell r="E797" t="str">
            <v>Combustiveis e Lubrificantes</v>
          </cell>
          <cell r="F797">
            <v>26099.279999999999</v>
          </cell>
          <cell r="G797">
            <v>12426.67</v>
          </cell>
          <cell r="H797">
            <v>0</v>
          </cell>
          <cell r="I797">
            <v>38525.949999999997</v>
          </cell>
        </row>
        <row r="798">
          <cell r="A798" t="str">
            <v>3.2.1.04.002</v>
          </cell>
          <cell r="B798" t="str">
            <v>A</v>
          </cell>
          <cell r="C798">
            <v>3</v>
          </cell>
          <cell r="D798">
            <v>874</v>
          </cell>
          <cell r="E798" t="str">
            <v>Material de Consumo</v>
          </cell>
          <cell r="F798">
            <v>3443.34</v>
          </cell>
          <cell r="G798">
            <v>0</v>
          </cell>
          <cell r="H798">
            <v>0</v>
          </cell>
          <cell r="I798">
            <v>3443.34</v>
          </cell>
        </row>
        <row r="799">
          <cell r="A799" t="str">
            <v>3.2.1.04.005</v>
          </cell>
          <cell r="B799" t="str">
            <v>A</v>
          </cell>
          <cell r="C799">
            <v>3</v>
          </cell>
          <cell r="D799">
            <v>877</v>
          </cell>
          <cell r="E799" t="str">
            <v>Fardamento e EPI's</v>
          </cell>
          <cell r="F799">
            <v>3589.76</v>
          </cell>
          <cell r="G799">
            <v>0</v>
          </cell>
          <cell r="H799">
            <v>0</v>
          </cell>
          <cell r="I799">
            <v>3589.76</v>
          </cell>
        </row>
        <row r="800">
          <cell r="A800" t="str">
            <v>3.2.1.04.006</v>
          </cell>
          <cell r="B800" t="str">
            <v>A</v>
          </cell>
          <cell r="C800">
            <v>3</v>
          </cell>
          <cell r="D800">
            <v>1123</v>
          </cell>
          <cell r="E800" t="str">
            <v>Materiais Diversos</v>
          </cell>
          <cell r="F800">
            <v>0</v>
          </cell>
          <cell r="G800">
            <v>2507.5500000000002</v>
          </cell>
          <cell r="H800">
            <v>0</v>
          </cell>
          <cell r="I800">
            <v>2507.5500000000002</v>
          </cell>
        </row>
        <row r="801">
          <cell r="A801" t="str">
            <v>3.2.1.04.007</v>
          </cell>
          <cell r="B801" t="str">
            <v>A</v>
          </cell>
          <cell r="C801">
            <v>3</v>
          </cell>
          <cell r="D801">
            <v>1971</v>
          </cell>
          <cell r="E801" t="str">
            <v>Material de Expediente</v>
          </cell>
          <cell r="F801">
            <v>1083.1600000000001</v>
          </cell>
          <cell r="G801">
            <v>30.32</v>
          </cell>
          <cell r="H801">
            <v>0</v>
          </cell>
          <cell r="I801">
            <v>1113.48</v>
          </cell>
        </row>
        <row r="802">
          <cell r="A802" t="str">
            <v>3.2.1.04.008</v>
          </cell>
          <cell r="B802" t="str">
            <v>A</v>
          </cell>
          <cell r="C802">
            <v>3</v>
          </cell>
          <cell r="D802">
            <v>1972</v>
          </cell>
          <cell r="E802" t="str">
            <v>Material de Manutenção</v>
          </cell>
          <cell r="F802">
            <v>9132.9</v>
          </cell>
          <cell r="G802">
            <v>7930</v>
          </cell>
          <cell r="H802">
            <v>0</v>
          </cell>
          <cell r="I802">
            <v>17062.900000000001</v>
          </cell>
        </row>
        <row r="803">
          <cell r="A803" t="str">
            <v>3.2.1.05</v>
          </cell>
          <cell r="B803" t="str">
            <v>S</v>
          </cell>
          <cell r="C803">
            <v>3</v>
          </cell>
          <cell r="D803">
            <v>878</v>
          </cell>
          <cell r="E803" t="str">
            <v>Custos com Serviços Essenciais</v>
          </cell>
          <cell r="F803">
            <v>387280.74</v>
          </cell>
          <cell r="G803">
            <v>197704.28</v>
          </cell>
          <cell r="H803">
            <v>0</v>
          </cell>
          <cell r="I803">
            <v>584985.02</v>
          </cell>
        </row>
        <row r="804">
          <cell r="A804" t="str">
            <v>3.2.1.05.001</v>
          </cell>
          <cell r="B804" t="str">
            <v>A</v>
          </cell>
          <cell r="C804">
            <v>3</v>
          </cell>
          <cell r="D804">
            <v>879</v>
          </cell>
          <cell r="E804" t="str">
            <v>Energia Elétrica</v>
          </cell>
          <cell r="F804">
            <v>290561.25</v>
          </cell>
          <cell r="G804">
            <v>141895.63</v>
          </cell>
          <cell r="H804">
            <v>0</v>
          </cell>
          <cell r="I804">
            <v>432456.88</v>
          </cell>
        </row>
        <row r="805">
          <cell r="A805" t="str">
            <v>3.2.1.05.003</v>
          </cell>
          <cell r="B805" t="str">
            <v>A</v>
          </cell>
          <cell r="C805">
            <v>3</v>
          </cell>
          <cell r="D805">
            <v>881</v>
          </cell>
          <cell r="E805" t="str">
            <v>Comunicação (Telefone Móvel)</v>
          </cell>
          <cell r="F805">
            <v>14028.61</v>
          </cell>
          <cell r="G805">
            <v>6979.82</v>
          </cell>
          <cell r="H805">
            <v>0</v>
          </cell>
          <cell r="I805">
            <v>21008.43</v>
          </cell>
        </row>
        <row r="806">
          <cell r="A806" t="str">
            <v>3.2.1.05.004</v>
          </cell>
          <cell r="B806" t="str">
            <v>A</v>
          </cell>
          <cell r="C806">
            <v>3</v>
          </cell>
          <cell r="D806">
            <v>882</v>
          </cell>
          <cell r="E806" t="str">
            <v>Água e Esgoto</v>
          </cell>
          <cell r="F806">
            <v>63677.25</v>
          </cell>
          <cell r="G806">
            <v>38978.67</v>
          </cell>
          <cell r="H806">
            <v>0</v>
          </cell>
          <cell r="I806">
            <v>102655.92</v>
          </cell>
        </row>
        <row r="807">
          <cell r="A807" t="str">
            <v>3.2.1.05.005</v>
          </cell>
          <cell r="B807" t="str">
            <v>A</v>
          </cell>
          <cell r="C807">
            <v>3</v>
          </cell>
          <cell r="D807">
            <v>1861</v>
          </cell>
          <cell r="E807" t="str">
            <v>Comunicação (Telefone Fixo)</v>
          </cell>
          <cell r="F807">
            <v>9681.7199999999993</v>
          </cell>
          <cell r="G807">
            <v>4967.59</v>
          </cell>
          <cell r="H807">
            <v>0</v>
          </cell>
          <cell r="I807">
            <v>14649.31</v>
          </cell>
        </row>
        <row r="808">
          <cell r="A808" t="str">
            <v>3.2.1.05.006</v>
          </cell>
          <cell r="B808" t="str">
            <v>A</v>
          </cell>
          <cell r="C808">
            <v>3</v>
          </cell>
          <cell r="D808">
            <v>1863</v>
          </cell>
          <cell r="E808" t="str">
            <v>Comunicação (Internet)</v>
          </cell>
          <cell r="F808">
            <v>9331.91</v>
          </cell>
          <cell r="G808">
            <v>4882.57</v>
          </cell>
          <cell r="H808">
            <v>0</v>
          </cell>
          <cell r="I808">
            <v>14214.48</v>
          </cell>
        </row>
        <row r="809">
          <cell r="A809" t="str">
            <v>3.2.1.06</v>
          </cell>
          <cell r="B809" t="str">
            <v>S</v>
          </cell>
          <cell r="C809">
            <v>3</v>
          </cell>
          <cell r="D809">
            <v>1240</v>
          </cell>
          <cell r="E809" t="str">
            <v>Custos Ponta de Espera e Cujupe</v>
          </cell>
          <cell r="F809">
            <v>137946.25</v>
          </cell>
          <cell r="G809">
            <v>65859.78</v>
          </cell>
          <cell r="H809">
            <v>0</v>
          </cell>
          <cell r="I809">
            <v>203806.03</v>
          </cell>
        </row>
        <row r="810">
          <cell r="A810" t="str">
            <v>3.2.1.06.001</v>
          </cell>
          <cell r="B810" t="str">
            <v>A</v>
          </cell>
          <cell r="C810">
            <v>3</v>
          </cell>
          <cell r="D810">
            <v>1241</v>
          </cell>
          <cell r="E810" t="str">
            <v>Energia Elétrica</v>
          </cell>
          <cell r="F810">
            <v>50560.91</v>
          </cell>
          <cell r="G810">
            <v>23342.89</v>
          </cell>
          <cell r="H810">
            <v>0</v>
          </cell>
          <cell r="I810">
            <v>73903.8</v>
          </cell>
        </row>
        <row r="811">
          <cell r="A811" t="str">
            <v>3.2.1.06.002</v>
          </cell>
          <cell r="B811" t="str">
            <v>A</v>
          </cell>
          <cell r="C811">
            <v>3</v>
          </cell>
          <cell r="D811">
            <v>1242</v>
          </cell>
          <cell r="E811" t="str">
            <v>Água e Esgoto</v>
          </cell>
          <cell r="F811">
            <v>25457.68</v>
          </cell>
          <cell r="G811">
            <v>12595.19</v>
          </cell>
          <cell r="H811">
            <v>0</v>
          </cell>
          <cell r="I811">
            <v>38052.870000000003</v>
          </cell>
        </row>
        <row r="812">
          <cell r="A812" t="str">
            <v>3.2.1.06.009</v>
          </cell>
          <cell r="B812" t="str">
            <v>A</v>
          </cell>
          <cell r="C812">
            <v>3</v>
          </cell>
          <cell r="D812">
            <v>1263</v>
          </cell>
          <cell r="E812" t="str">
            <v>Refeição</v>
          </cell>
          <cell r="F812">
            <v>61927.66</v>
          </cell>
          <cell r="G812">
            <v>29921.7</v>
          </cell>
          <cell r="H812">
            <v>0</v>
          </cell>
          <cell r="I812">
            <v>91849.36</v>
          </cell>
        </row>
        <row r="813">
          <cell r="A813" t="str">
            <v>3.2.2</v>
          </cell>
          <cell r="B813" t="str">
            <v>S</v>
          </cell>
          <cell r="C813">
            <v>3</v>
          </cell>
          <cell r="D813">
            <v>883</v>
          </cell>
          <cell r="E813" t="str">
            <v>Despesas Administrativas</v>
          </cell>
          <cell r="F813">
            <v>10737674.92</v>
          </cell>
          <cell r="G813">
            <v>6331116.8600000003</v>
          </cell>
          <cell r="H813">
            <v>153563.45000000001</v>
          </cell>
          <cell r="I813">
            <v>16915228.329999998</v>
          </cell>
        </row>
        <row r="814">
          <cell r="A814" t="str">
            <v>3.2.2.01</v>
          </cell>
          <cell r="B814" t="str">
            <v>S</v>
          </cell>
          <cell r="C814">
            <v>3</v>
          </cell>
          <cell r="D814">
            <v>884</v>
          </cell>
          <cell r="E814" t="str">
            <v>Despesas com Pessoal</v>
          </cell>
          <cell r="F814">
            <v>6417391.9100000001</v>
          </cell>
          <cell r="G814">
            <v>3308181.62</v>
          </cell>
          <cell r="H814">
            <v>153563.45000000001</v>
          </cell>
          <cell r="I814">
            <v>9572010.0800000001</v>
          </cell>
        </row>
        <row r="815">
          <cell r="A815" t="str">
            <v>3.2.2.01.001</v>
          </cell>
          <cell r="B815" t="str">
            <v>S</v>
          </cell>
          <cell r="C815">
            <v>3</v>
          </cell>
          <cell r="D815">
            <v>885</v>
          </cell>
          <cell r="E815" t="str">
            <v>Remunerações e Vantagens</v>
          </cell>
          <cell r="F815">
            <v>3255760.64</v>
          </cell>
          <cell r="G815">
            <v>1679038.33</v>
          </cell>
          <cell r="H815">
            <v>78767.14</v>
          </cell>
          <cell r="I815">
            <v>4856031.83</v>
          </cell>
        </row>
        <row r="816">
          <cell r="A816" t="str">
            <v>3.2.2.01.001.0001</v>
          </cell>
          <cell r="B816" t="str">
            <v>A</v>
          </cell>
          <cell r="C816">
            <v>3</v>
          </cell>
          <cell r="D816">
            <v>886</v>
          </cell>
          <cell r="E816" t="str">
            <v>Salários</v>
          </cell>
          <cell r="F816">
            <v>1621798.48</v>
          </cell>
          <cell r="G816">
            <v>841319.84</v>
          </cell>
          <cell r="H816">
            <v>0</v>
          </cell>
          <cell r="I816">
            <v>2463118.3199999998</v>
          </cell>
        </row>
        <row r="817">
          <cell r="A817" t="str">
            <v>3.2.2.01.001.0002</v>
          </cell>
          <cell r="B817" t="str">
            <v>A</v>
          </cell>
          <cell r="C817">
            <v>3</v>
          </cell>
          <cell r="D817">
            <v>887</v>
          </cell>
          <cell r="E817" t="str">
            <v>Férias</v>
          </cell>
          <cell r="F817">
            <v>408935.06</v>
          </cell>
          <cell r="G817">
            <v>184088.01</v>
          </cell>
          <cell r="H817">
            <v>0</v>
          </cell>
          <cell r="I817">
            <v>593023.06999999995</v>
          </cell>
        </row>
        <row r="818">
          <cell r="A818" t="str">
            <v>3.2.2.01.001.0003</v>
          </cell>
          <cell r="B818" t="str">
            <v>A</v>
          </cell>
          <cell r="C818">
            <v>3</v>
          </cell>
          <cell r="D818">
            <v>888</v>
          </cell>
          <cell r="E818" t="str">
            <v>13º Salários</v>
          </cell>
          <cell r="F818">
            <v>255398.17</v>
          </cell>
          <cell r="G818">
            <v>127306.64</v>
          </cell>
          <cell r="H818">
            <v>0</v>
          </cell>
          <cell r="I818">
            <v>382704.81</v>
          </cell>
        </row>
        <row r="819">
          <cell r="A819" t="str">
            <v>3.2.2.01.001.0004</v>
          </cell>
          <cell r="B819" t="str">
            <v>A</v>
          </cell>
          <cell r="C819">
            <v>3</v>
          </cell>
          <cell r="D819">
            <v>889</v>
          </cell>
          <cell r="E819" t="str">
            <v>Diárias - Negócios</v>
          </cell>
          <cell r="F819">
            <v>44630.32</v>
          </cell>
          <cell r="G819">
            <v>3067.47</v>
          </cell>
          <cell r="H819">
            <v>0</v>
          </cell>
          <cell r="I819">
            <v>47697.79</v>
          </cell>
        </row>
        <row r="820">
          <cell r="A820" t="str">
            <v>3.2.2.01.001.0005</v>
          </cell>
          <cell r="B820" t="str">
            <v>A</v>
          </cell>
          <cell r="C820">
            <v>3</v>
          </cell>
          <cell r="D820">
            <v>890</v>
          </cell>
          <cell r="E820" t="str">
            <v>Adicional tempo de servico</v>
          </cell>
          <cell r="F820">
            <v>34561.72</v>
          </cell>
          <cell r="G820">
            <v>19004.650000000001</v>
          </cell>
          <cell r="H820">
            <v>0</v>
          </cell>
          <cell r="I820">
            <v>53566.37</v>
          </cell>
        </row>
        <row r="821">
          <cell r="A821" t="str">
            <v>3.2.2.01.001.0007</v>
          </cell>
          <cell r="B821" t="str">
            <v>A</v>
          </cell>
          <cell r="C821">
            <v>3</v>
          </cell>
          <cell r="D821">
            <v>892</v>
          </cell>
          <cell r="E821" t="str">
            <v>Adicional risco</v>
          </cell>
          <cell r="F821">
            <v>650442.27</v>
          </cell>
          <cell r="G821">
            <v>336135.8</v>
          </cell>
          <cell r="H821">
            <v>0</v>
          </cell>
          <cell r="I821">
            <v>986578.07</v>
          </cell>
        </row>
        <row r="822">
          <cell r="A822" t="str">
            <v>3.2.2.01.001.0008</v>
          </cell>
          <cell r="B822" t="str">
            <v>A</v>
          </cell>
          <cell r="C822">
            <v>3</v>
          </cell>
          <cell r="D822">
            <v>893</v>
          </cell>
          <cell r="E822" t="str">
            <v>Grat. servicos extraordinarios</v>
          </cell>
          <cell r="F822">
            <v>173081.8</v>
          </cell>
          <cell r="G822">
            <v>83034.09</v>
          </cell>
          <cell r="H822">
            <v>0</v>
          </cell>
          <cell r="I822">
            <v>256115.89</v>
          </cell>
        </row>
        <row r="823">
          <cell r="A823" t="str">
            <v>3.2.2.01.001.0009</v>
          </cell>
          <cell r="B823" t="str">
            <v>A</v>
          </cell>
          <cell r="C823">
            <v>3</v>
          </cell>
          <cell r="D823">
            <v>894</v>
          </cell>
          <cell r="E823" t="str">
            <v>Funcao Grat. incorporada</v>
          </cell>
          <cell r="F823">
            <v>23820.5</v>
          </cell>
          <cell r="G823">
            <v>14374.84</v>
          </cell>
          <cell r="H823">
            <v>0</v>
          </cell>
          <cell r="I823">
            <v>38195.339999999997</v>
          </cell>
        </row>
        <row r="824">
          <cell r="A824" t="str">
            <v>3.2.2.01.001.0010</v>
          </cell>
          <cell r="B824" t="str">
            <v>A</v>
          </cell>
          <cell r="C824">
            <v>3</v>
          </cell>
          <cell r="D824">
            <v>895</v>
          </cell>
          <cell r="E824" t="str">
            <v>abono pecuniario</v>
          </cell>
          <cell r="F824">
            <v>124744.52</v>
          </cell>
          <cell r="G824">
            <v>47560.639999999999</v>
          </cell>
          <cell r="H824">
            <v>0</v>
          </cell>
          <cell r="I824">
            <v>172305.16</v>
          </cell>
        </row>
        <row r="825">
          <cell r="A825" t="str">
            <v>3.2.2.01.001.0011</v>
          </cell>
          <cell r="B825" t="str">
            <v>A</v>
          </cell>
          <cell r="C825">
            <v>3</v>
          </cell>
          <cell r="D825">
            <v>896</v>
          </cell>
          <cell r="E825" t="str">
            <v>Adicional Noturno</v>
          </cell>
          <cell r="F825">
            <v>17258.41</v>
          </cell>
          <cell r="G825">
            <v>7860.88</v>
          </cell>
          <cell r="H825">
            <v>0</v>
          </cell>
          <cell r="I825">
            <v>25119.29</v>
          </cell>
        </row>
        <row r="826">
          <cell r="A826" t="str">
            <v>3.2.2.01.001.0012</v>
          </cell>
          <cell r="B826" t="str">
            <v>A</v>
          </cell>
          <cell r="C826">
            <v>3</v>
          </cell>
          <cell r="D826">
            <v>897</v>
          </cell>
          <cell r="E826" t="str">
            <v>Hora Extra</v>
          </cell>
          <cell r="F826">
            <v>1850.66</v>
          </cell>
          <cell r="G826">
            <v>2925.47</v>
          </cell>
          <cell r="H826">
            <v>0</v>
          </cell>
          <cell r="I826">
            <v>4776.13</v>
          </cell>
        </row>
        <row r="827">
          <cell r="A827" t="str">
            <v>3.2.2.01.001.0015</v>
          </cell>
          <cell r="B827" t="str">
            <v>A</v>
          </cell>
          <cell r="C827">
            <v>3</v>
          </cell>
          <cell r="D827">
            <v>1286</v>
          </cell>
          <cell r="E827" t="str">
            <v>Auxílio Dependente Especial</v>
          </cell>
          <cell r="F827">
            <v>12000</v>
          </cell>
          <cell r="G827">
            <v>6000</v>
          </cell>
          <cell r="H827">
            <v>0</v>
          </cell>
          <cell r="I827">
            <v>18000</v>
          </cell>
        </row>
        <row r="828">
          <cell r="A828" t="str">
            <v>3.2.2.01.001.0016</v>
          </cell>
          <cell r="B828" t="str">
            <v>A</v>
          </cell>
          <cell r="C828">
            <v>3</v>
          </cell>
          <cell r="D828">
            <v>1720</v>
          </cell>
          <cell r="E828" t="str">
            <v>Auxílio Creche/Escola</v>
          </cell>
          <cell r="F828">
            <v>13300</v>
          </cell>
          <cell r="G828">
            <v>6360</v>
          </cell>
          <cell r="H828">
            <v>0</v>
          </cell>
          <cell r="I828">
            <v>19660</v>
          </cell>
        </row>
        <row r="829">
          <cell r="A829" t="str">
            <v>3.2.2.01.001.0017</v>
          </cell>
          <cell r="B829" t="str">
            <v>A</v>
          </cell>
          <cell r="C829">
            <v>3</v>
          </cell>
          <cell r="D829">
            <v>2335</v>
          </cell>
          <cell r="E829" t="str">
            <v>Reversão Provisão Férias</v>
          </cell>
          <cell r="F829">
            <v>124744.52</v>
          </cell>
          <cell r="G829">
            <v>0</v>
          </cell>
          <cell r="H829">
            <v>47560.639999999999</v>
          </cell>
          <cell r="I829">
            <v>-172305.16</v>
          </cell>
        </row>
        <row r="830">
          <cell r="A830" t="str">
            <v>3.2.2.01.001.0019</v>
          </cell>
          <cell r="B830" t="str">
            <v>A</v>
          </cell>
          <cell r="C830">
            <v>3</v>
          </cell>
          <cell r="D830">
            <v>2691</v>
          </cell>
          <cell r="E830" t="str">
            <v>Faltas/Atrasos/Saídas Antecipada</v>
          </cell>
          <cell r="F830">
            <v>950.57</v>
          </cell>
          <cell r="G830">
            <v>0</v>
          </cell>
          <cell r="H830">
            <v>3599.27</v>
          </cell>
          <cell r="I830">
            <v>-4549.84</v>
          </cell>
        </row>
        <row r="831">
          <cell r="A831" t="str">
            <v>3.2.2.01.001.0020</v>
          </cell>
          <cell r="B831" t="str">
            <v>A</v>
          </cell>
          <cell r="C831">
            <v>3</v>
          </cell>
          <cell r="D831">
            <v>2694</v>
          </cell>
          <cell r="E831" t="str">
            <v>Excedente Banco de Horas Negativ</v>
          </cell>
          <cell r="F831">
            <v>366.18</v>
          </cell>
          <cell r="G831">
            <v>0</v>
          </cell>
          <cell r="H831">
            <v>0</v>
          </cell>
          <cell r="I831">
            <v>-366.18</v>
          </cell>
        </row>
        <row r="832">
          <cell r="A832" t="str">
            <v>3.2.2.01.001.0021</v>
          </cell>
          <cell r="B832" t="str">
            <v>A</v>
          </cell>
          <cell r="C832">
            <v>3</v>
          </cell>
          <cell r="D832">
            <v>3872</v>
          </cell>
          <cell r="E832" t="str">
            <v>Devoluções de Diárias (ADM)</v>
          </cell>
          <cell r="F832">
            <v>0</v>
          </cell>
          <cell r="G832">
            <v>0</v>
          </cell>
          <cell r="H832">
            <v>27607.23</v>
          </cell>
          <cell r="I832">
            <v>-27607.23</v>
          </cell>
        </row>
        <row r="833">
          <cell r="A833" t="str">
            <v>3.2.2.01.002</v>
          </cell>
          <cell r="B833" t="str">
            <v>S</v>
          </cell>
          <cell r="C833">
            <v>3</v>
          </cell>
          <cell r="D833">
            <v>898</v>
          </cell>
          <cell r="E833" t="str">
            <v>Remunerações e Vantagens da Dire</v>
          </cell>
          <cell r="F833">
            <v>319777.82</v>
          </cell>
          <cell r="G833">
            <v>162669.18</v>
          </cell>
          <cell r="H833">
            <v>6321.52</v>
          </cell>
          <cell r="I833">
            <v>476125.48</v>
          </cell>
        </row>
        <row r="834">
          <cell r="A834" t="str">
            <v>3.2.2.01.002.0001</v>
          </cell>
          <cell r="B834" t="str">
            <v>A</v>
          </cell>
          <cell r="C834">
            <v>3</v>
          </cell>
          <cell r="D834">
            <v>899</v>
          </cell>
          <cell r="E834" t="str">
            <v>Salários - Diretoria</v>
          </cell>
          <cell r="F834">
            <v>216537.86</v>
          </cell>
          <cell r="G834">
            <v>111676.91</v>
          </cell>
          <cell r="H834">
            <v>0</v>
          </cell>
          <cell r="I834">
            <v>328214.77</v>
          </cell>
        </row>
        <row r="835">
          <cell r="A835" t="str">
            <v>3.2.2.01.002.0003</v>
          </cell>
          <cell r="B835" t="str">
            <v>A</v>
          </cell>
          <cell r="C835">
            <v>3</v>
          </cell>
          <cell r="D835">
            <v>901</v>
          </cell>
          <cell r="E835" t="str">
            <v>Adicional de Risco - Diretoria</v>
          </cell>
          <cell r="F835">
            <v>86615.14</v>
          </cell>
          <cell r="G835">
            <v>44670.76</v>
          </cell>
          <cell r="H835">
            <v>0</v>
          </cell>
          <cell r="I835">
            <v>131285.9</v>
          </cell>
        </row>
        <row r="836">
          <cell r="A836" t="str">
            <v>3.2.2.01.002.0005</v>
          </cell>
          <cell r="B836" t="str">
            <v>A</v>
          </cell>
          <cell r="C836">
            <v>3</v>
          </cell>
          <cell r="D836">
            <v>1383</v>
          </cell>
          <cell r="E836" t="str">
            <v>Diárias Diretoria - Negócios</v>
          </cell>
          <cell r="F836">
            <v>16624.82</v>
          </cell>
          <cell r="G836">
            <v>6321.51</v>
          </cell>
          <cell r="H836">
            <v>0</v>
          </cell>
          <cell r="I836">
            <v>22946.33</v>
          </cell>
        </row>
        <row r="837">
          <cell r="A837" t="str">
            <v>3.2.2.01.002.0008</v>
          </cell>
          <cell r="B837" t="str">
            <v>A</v>
          </cell>
          <cell r="C837">
            <v>3</v>
          </cell>
          <cell r="D837">
            <v>2274</v>
          </cell>
          <cell r="E837" t="str">
            <v>Devoluções de Diárias Diretoria</v>
          </cell>
          <cell r="F837">
            <v>0</v>
          </cell>
          <cell r="G837">
            <v>0</v>
          </cell>
          <cell r="H837">
            <v>6321.52</v>
          </cell>
          <cell r="I837">
            <v>-6321.52</v>
          </cell>
        </row>
        <row r="838">
          <cell r="A838" t="str">
            <v>3.2.2.01.003</v>
          </cell>
          <cell r="B838" t="str">
            <v>S</v>
          </cell>
          <cell r="C838">
            <v>3</v>
          </cell>
          <cell r="D838">
            <v>903</v>
          </cell>
          <cell r="E838" t="str">
            <v>Encargos</v>
          </cell>
          <cell r="F838">
            <v>1148903.1000000001</v>
          </cell>
          <cell r="G838">
            <v>598006.35</v>
          </cell>
          <cell r="H838">
            <v>16265.74</v>
          </cell>
          <cell r="I838">
            <v>1730643.71</v>
          </cell>
        </row>
        <row r="839">
          <cell r="A839" t="str">
            <v>3.2.2.01.003.0001</v>
          </cell>
          <cell r="B839" t="str">
            <v>A</v>
          </cell>
          <cell r="C839">
            <v>3</v>
          </cell>
          <cell r="D839">
            <v>904</v>
          </cell>
          <cell r="E839" t="str">
            <v>INSS</v>
          </cell>
          <cell r="F839">
            <v>906709.05</v>
          </cell>
          <cell r="G839">
            <v>450172.69</v>
          </cell>
          <cell r="H839">
            <v>0</v>
          </cell>
          <cell r="I839">
            <v>1356881.74</v>
          </cell>
        </row>
        <row r="840">
          <cell r="A840" t="str">
            <v>3.2.2.01.003.0002</v>
          </cell>
          <cell r="B840" t="str">
            <v>A</v>
          </cell>
          <cell r="C840">
            <v>3</v>
          </cell>
          <cell r="D840">
            <v>905</v>
          </cell>
          <cell r="E840" t="str">
            <v>FGTS</v>
          </cell>
          <cell r="F840">
            <v>272729.53999999998</v>
          </cell>
          <cell r="G840">
            <v>137337.42000000001</v>
          </cell>
          <cell r="H840">
            <v>0</v>
          </cell>
          <cell r="I840">
            <v>410066.96</v>
          </cell>
        </row>
        <row r="841">
          <cell r="A841" t="str">
            <v>3.2.2.01.003.0003</v>
          </cell>
          <cell r="B841" t="str">
            <v>A</v>
          </cell>
          <cell r="C841">
            <v>3</v>
          </cell>
          <cell r="D841">
            <v>906</v>
          </cell>
          <cell r="E841" t="str">
            <v>Portus Previdência Privada</v>
          </cell>
          <cell r="F841">
            <v>11844.35</v>
          </cell>
          <cell r="G841">
            <v>6731.86</v>
          </cell>
          <cell r="H841">
            <v>0</v>
          </cell>
          <cell r="I841">
            <v>18576.21</v>
          </cell>
        </row>
        <row r="842">
          <cell r="A842" t="str">
            <v>3.2.2.01.003.0005</v>
          </cell>
          <cell r="B842" t="str">
            <v>A</v>
          </cell>
          <cell r="C842">
            <v>3</v>
          </cell>
          <cell r="D842">
            <v>2255</v>
          </cell>
          <cell r="E842" t="str">
            <v>Encarg s/ Cessão Onerosa de Func</v>
          </cell>
          <cell r="F842">
            <v>7528.76</v>
          </cell>
          <cell r="G842">
            <v>3764.38</v>
          </cell>
          <cell r="H842">
            <v>0</v>
          </cell>
          <cell r="I842">
            <v>11293.14</v>
          </cell>
        </row>
        <row r="843">
          <cell r="A843" t="str">
            <v>3.2.2.01.003.0007</v>
          </cell>
          <cell r="B843" t="str">
            <v>A</v>
          </cell>
          <cell r="C843">
            <v>3</v>
          </cell>
          <cell r="D843">
            <v>2700</v>
          </cell>
          <cell r="E843" t="str">
            <v>Reversão INSS s/ Provisão de Fér</v>
          </cell>
          <cell r="F843">
            <v>37150.959999999999</v>
          </cell>
          <cell r="G843">
            <v>0</v>
          </cell>
          <cell r="H843">
            <v>12460.88</v>
          </cell>
          <cell r="I843">
            <v>-49611.839999999997</v>
          </cell>
        </row>
        <row r="844">
          <cell r="A844" t="str">
            <v>3.2.2.01.003.0008</v>
          </cell>
          <cell r="B844" t="str">
            <v>A</v>
          </cell>
          <cell r="C844">
            <v>3</v>
          </cell>
          <cell r="D844">
            <v>2701</v>
          </cell>
          <cell r="E844" t="str">
            <v>Reversão FGTS s/ Provisão de Fér</v>
          </cell>
          <cell r="F844">
            <v>11282.91</v>
          </cell>
          <cell r="G844">
            <v>0</v>
          </cell>
          <cell r="H844">
            <v>3804.86</v>
          </cell>
          <cell r="I844">
            <v>-15087.77</v>
          </cell>
        </row>
        <row r="845">
          <cell r="A845" t="str">
            <v>3.2.2.01.003.0009</v>
          </cell>
          <cell r="B845" t="str">
            <v>A</v>
          </cell>
          <cell r="C845">
            <v>3</v>
          </cell>
          <cell r="D845">
            <v>2702</v>
          </cell>
          <cell r="E845" t="str">
            <v>Reversão Portus s/ Provisão de F</v>
          </cell>
          <cell r="F845">
            <v>976.55</v>
          </cell>
          <cell r="G845">
            <v>0</v>
          </cell>
          <cell r="H845">
            <v>0</v>
          </cell>
          <cell r="I845">
            <v>-976.55</v>
          </cell>
        </row>
        <row r="846">
          <cell r="A846" t="str">
            <v>3.2.2.01.003.0010</v>
          </cell>
          <cell r="B846" t="str">
            <v>A</v>
          </cell>
          <cell r="C846">
            <v>3</v>
          </cell>
          <cell r="D846">
            <v>2720</v>
          </cell>
          <cell r="E846" t="str">
            <v>Reversão INSS s/ Provisões de 13</v>
          </cell>
          <cell r="F846">
            <v>420.98</v>
          </cell>
          <cell r="G846">
            <v>0</v>
          </cell>
          <cell r="H846">
            <v>0</v>
          </cell>
          <cell r="I846">
            <v>-420.98</v>
          </cell>
        </row>
        <row r="847">
          <cell r="A847" t="str">
            <v>3.2.2.01.003.0011</v>
          </cell>
          <cell r="B847" t="str">
            <v>A</v>
          </cell>
          <cell r="C847">
            <v>3</v>
          </cell>
          <cell r="D847">
            <v>2721</v>
          </cell>
          <cell r="E847" t="str">
            <v>Reversão FGTS s/ Provisões de 13</v>
          </cell>
          <cell r="F847">
            <v>77.2</v>
          </cell>
          <cell r="G847">
            <v>0</v>
          </cell>
          <cell r="H847">
            <v>0</v>
          </cell>
          <cell r="I847">
            <v>-77.2</v>
          </cell>
        </row>
        <row r="848">
          <cell r="A848" t="str">
            <v>3.2.2.01.004</v>
          </cell>
          <cell r="B848" t="str">
            <v>S</v>
          </cell>
          <cell r="C848">
            <v>3</v>
          </cell>
          <cell r="D848">
            <v>908</v>
          </cell>
          <cell r="E848" t="str">
            <v>Verbas Rescisórias</v>
          </cell>
          <cell r="F848">
            <v>12450.73</v>
          </cell>
          <cell r="G848">
            <v>0</v>
          </cell>
          <cell r="H848">
            <v>0</v>
          </cell>
          <cell r="I848">
            <v>12450.73</v>
          </cell>
        </row>
        <row r="849">
          <cell r="A849" t="str">
            <v>3.2.2.01.004.0001</v>
          </cell>
          <cell r="B849" t="str">
            <v>A</v>
          </cell>
          <cell r="C849">
            <v>3</v>
          </cell>
          <cell r="D849">
            <v>909</v>
          </cell>
          <cell r="E849" t="str">
            <v>Salários</v>
          </cell>
          <cell r="F849">
            <v>12450.73</v>
          </cell>
          <cell r="G849">
            <v>0</v>
          </cell>
          <cell r="H849">
            <v>0</v>
          </cell>
          <cell r="I849">
            <v>12450.73</v>
          </cell>
        </row>
        <row r="850">
          <cell r="A850" t="str">
            <v>3.2.2.01.005</v>
          </cell>
          <cell r="B850" t="str">
            <v>S</v>
          </cell>
          <cell r="C850">
            <v>3</v>
          </cell>
          <cell r="D850">
            <v>913</v>
          </cell>
          <cell r="E850" t="str">
            <v>Outros Beneficios</v>
          </cell>
          <cell r="F850">
            <v>918445.93</v>
          </cell>
          <cell r="G850">
            <v>494752.8</v>
          </cell>
          <cell r="H850">
            <v>0</v>
          </cell>
          <cell r="I850">
            <v>1413198.73</v>
          </cell>
        </row>
        <row r="851">
          <cell r="A851" t="str">
            <v>3.2.2.01.005.0001</v>
          </cell>
          <cell r="B851" t="str">
            <v>A</v>
          </cell>
          <cell r="C851">
            <v>3</v>
          </cell>
          <cell r="D851">
            <v>914</v>
          </cell>
          <cell r="E851" t="str">
            <v>Vale Transporte</v>
          </cell>
          <cell r="F851">
            <v>860.2</v>
          </cell>
          <cell r="G851">
            <v>0</v>
          </cell>
          <cell r="H851">
            <v>0</v>
          </cell>
          <cell r="I851">
            <v>860.2</v>
          </cell>
        </row>
        <row r="852">
          <cell r="A852" t="str">
            <v>3.2.2.01.005.0002</v>
          </cell>
          <cell r="B852" t="str">
            <v>A</v>
          </cell>
          <cell r="C852">
            <v>3</v>
          </cell>
          <cell r="D852">
            <v>915</v>
          </cell>
          <cell r="E852" t="str">
            <v>Vale Refeição</v>
          </cell>
          <cell r="F852">
            <v>383494.25</v>
          </cell>
          <cell r="G852">
            <v>190589.24</v>
          </cell>
          <cell r="H852">
            <v>0</v>
          </cell>
          <cell r="I852">
            <v>574083.49</v>
          </cell>
        </row>
        <row r="853">
          <cell r="A853" t="str">
            <v>3.2.2.01.005.0003</v>
          </cell>
          <cell r="B853" t="str">
            <v>A</v>
          </cell>
          <cell r="C853">
            <v>3</v>
          </cell>
          <cell r="D853">
            <v>916</v>
          </cell>
          <cell r="E853" t="str">
            <v>Plano de Saúde</v>
          </cell>
          <cell r="F853">
            <v>341665.23</v>
          </cell>
          <cell r="G853">
            <v>167613.68</v>
          </cell>
          <cell r="H853">
            <v>0</v>
          </cell>
          <cell r="I853">
            <v>509278.91</v>
          </cell>
        </row>
        <row r="854">
          <cell r="A854" t="str">
            <v>3.2.2.01.005.0004</v>
          </cell>
          <cell r="B854" t="str">
            <v>A</v>
          </cell>
          <cell r="C854">
            <v>3</v>
          </cell>
          <cell r="D854">
            <v>917</v>
          </cell>
          <cell r="E854" t="str">
            <v>Medicamentos</v>
          </cell>
          <cell r="F854">
            <v>78488.009999999995</v>
          </cell>
          <cell r="G854">
            <v>37652.33</v>
          </cell>
          <cell r="H854">
            <v>0</v>
          </cell>
          <cell r="I854">
            <v>116140.34</v>
          </cell>
        </row>
        <row r="855">
          <cell r="A855" t="str">
            <v>3.2.2.01.005.0005</v>
          </cell>
          <cell r="B855" t="str">
            <v>A</v>
          </cell>
          <cell r="C855">
            <v>3</v>
          </cell>
          <cell r="D855">
            <v>918</v>
          </cell>
          <cell r="E855" t="str">
            <v>Serv. Odontológicos - P F</v>
          </cell>
          <cell r="F855">
            <v>28723.46</v>
          </cell>
          <cell r="G855">
            <v>20455.919999999998</v>
          </cell>
          <cell r="H855">
            <v>0</v>
          </cell>
          <cell r="I855">
            <v>49179.38</v>
          </cell>
        </row>
        <row r="856">
          <cell r="A856" t="str">
            <v>3.2.2.01.005.0006</v>
          </cell>
          <cell r="B856" t="str">
            <v>A</v>
          </cell>
          <cell r="C856">
            <v>3</v>
          </cell>
          <cell r="D856">
            <v>919</v>
          </cell>
          <cell r="E856" t="str">
            <v>Produtos Óticos</v>
          </cell>
          <cell r="F856">
            <v>15645.28</v>
          </cell>
          <cell r="G856">
            <v>8642.4</v>
          </cell>
          <cell r="H856">
            <v>0</v>
          </cell>
          <cell r="I856">
            <v>24287.68</v>
          </cell>
        </row>
        <row r="857">
          <cell r="A857" t="str">
            <v>3.2.2.01.005.0007</v>
          </cell>
          <cell r="B857" t="str">
            <v>A</v>
          </cell>
          <cell r="C857">
            <v>3</v>
          </cell>
          <cell r="D857">
            <v>920</v>
          </cell>
          <cell r="E857" t="str">
            <v>Seguro de Vida</v>
          </cell>
          <cell r="F857">
            <v>22851.38</v>
          </cell>
          <cell r="G857">
            <v>7594.95</v>
          </cell>
          <cell r="H857">
            <v>0</v>
          </cell>
          <cell r="I857">
            <v>30446.33</v>
          </cell>
        </row>
        <row r="858">
          <cell r="A858" t="str">
            <v>3.2.2.01.005.0008</v>
          </cell>
          <cell r="B858" t="str">
            <v>A</v>
          </cell>
          <cell r="C858">
            <v>3</v>
          </cell>
          <cell r="D858">
            <v>921</v>
          </cell>
          <cell r="E858" t="str">
            <v>Graduação e Especializ. de Empre</v>
          </cell>
          <cell r="F858">
            <v>11426</v>
          </cell>
          <cell r="G858">
            <v>6117.95</v>
          </cell>
          <cell r="H858">
            <v>0</v>
          </cell>
          <cell r="I858">
            <v>17543.95</v>
          </cell>
        </row>
        <row r="859">
          <cell r="A859" t="str">
            <v>3.2.2.01.005.0009</v>
          </cell>
          <cell r="B859" t="str">
            <v>A</v>
          </cell>
          <cell r="C859">
            <v>3</v>
          </cell>
          <cell r="D859">
            <v>922</v>
          </cell>
          <cell r="E859" t="str">
            <v>Serv. Odontológicos - P J</v>
          </cell>
          <cell r="F859">
            <v>30502.12</v>
          </cell>
          <cell r="G859">
            <v>17866.330000000002</v>
          </cell>
          <cell r="H859">
            <v>0</v>
          </cell>
          <cell r="I859">
            <v>48368.45</v>
          </cell>
        </row>
        <row r="860">
          <cell r="A860" t="str">
            <v>3.2.2.01.005.0011</v>
          </cell>
          <cell r="B860" t="str">
            <v>A</v>
          </cell>
          <cell r="C860">
            <v>3</v>
          </cell>
          <cell r="D860">
            <v>951</v>
          </cell>
          <cell r="E860" t="str">
            <v>Treinamento</v>
          </cell>
          <cell r="F860">
            <v>4790</v>
          </cell>
          <cell r="G860">
            <v>38220</v>
          </cell>
          <cell r="H860">
            <v>0</v>
          </cell>
          <cell r="I860">
            <v>43010</v>
          </cell>
        </row>
        <row r="861">
          <cell r="A861" t="str">
            <v>3.2.2.01.006</v>
          </cell>
          <cell r="B861" t="str">
            <v>S</v>
          </cell>
          <cell r="C861">
            <v>3</v>
          </cell>
          <cell r="D861">
            <v>924</v>
          </cell>
          <cell r="E861" t="str">
            <v>Reembolso de Empregados</v>
          </cell>
          <cell r="F861">
            <v>109247.03</v>
          </cell>
          <cell r="G861">
            <v>0</v>
          </cell>
          <cell r="H861">
            <v>52209.05</v>
          </cell>
          <cell r="I861">
            <v>-161456.07999999999</v>
          </cell>
        </row>
        <row r="862">
          <cell r="A862" t="str">
            <v>3.2.2.01.006.0001</v>
          </cell>
          <cell r="B862" t="str">
            <v>A</v>
          </cell>
          <cell r="C862">
            <v>3</v>
          </cell>
          <cell r="D862">
            <v>925</v>
          </cell>
          <cell r="E862" t="str">
            <v>Vale Transporte</v>
          </cell>
          <cell r="F862">
            <v>180</v>
          </cell>
          <cell r="G862">
            <v>0</v>
          </cell>
          <cell r="H862">
            <v>72</v>
          </cell>
          <cell r="I862">
            <v>-252</v>
          </cell>
        </row>
        <row r="863">
          <cell r="A863" t="str">
            <v>3.2.2.01.006.0002</v>
          </cell>
          <cell r="B863" t="str">
            <v>A</v>
          </cell>
          <cell r="C863">
            <v>3</v>
          </cell>
          <cell r="D863">
            <v>926</v>
          </cell>
          <cell r="E863" t="str">
            <v>Vale Refeição</v>
          </cell>
          <cell r="F863">
            <v>13475.87</v>
          </cell>
          <cell r="G863">
            <v>0</v>
          </cell>
          <cell r="H863">
            <v>5976</v>
          </cell>
          <cell r="I863">
            <v>-19451.87</v>
          </cell>
        </row>
        <row r="864">
          <cell r="A864" t="str">
            <v>3.2.2.01.006.0003</v>
          </cell>
          <cell r="B864" t="str">
            <v>A</v>
          </cell>
          <cell r="C864">
            <v>3</v>
          </cell>
          <cell r="D864">
            <v>927</v>
          </cell>
          <cell r="E864" t="str">
            <v>Plano de Saúde</v>
          </cell>
          <cell r="F864">
            <v>64199.06</v>
          </cell>
          <cell r="G864">
            <v>0</v>
          </cell>
          <cell r="H864">
            <v>32099.68</v>
          </cell>
          <cell r="I864">
            <v>-96298.74</v>
          </cell>
        </row>
        <row r="865">
          <cell r="A865" t="str">
            <v>3.2.2.01.006.0004</v>
          </cell>
          <cell r="B865" t="str">
            <v>A</v>
          </cell>
          <cell r="C865">
            <v>3</v>
          </cell>
          <cell r="D865">
            <v>928</v>
          </cell>
          <cell r="E865" t="str">
            <v>Medicamentos</v>
          </cell>
          <cell r="F865">
            <v>20244.03</v>
          </cell>
          <cell r="G865">
            <v>0</v>
          </cell>
          <cell r="H865">
            <v>10637.39</v>
          </cell>
          <cell r="I865">
            <v>-30881.42</v>
          </cell>
        </row>
        <row r="866">
          <cell r="A866" t="str">
            <v>3.2.2.01.006.0008</v>
          </cell>
          <cell r="B866" t="str">
            <v>A</v>
          </cell>
          <cell r="C866">
            <v>3</v>
          </cell>
          <cell r="D866">
            <v>932</v>
          </cell>
          <cell r="E866" t="str">
            <v>Assistencia medica Odontologica</v>
          </cell>
          <cell r="F866">
            <v>11148.07</v>
          </cell>
          <cell r="G866">
            <v>0</v>
          </cell>
          <cell r="H866">
            <v>3423.98</v>
          </cell>
          <cell r="I866">
            <v>-14572.05</v>
          </cell>
        </row>
        <row r="867">
          <cell r="A867" t="str">
            <v>3.2.2.01.008</v>
          </cell>
          <cell r="B867" t="str">
            <v>S</v>
          </cell>
          <cell r="C867">
            <v>3</v>
          </cell>
          <cell r="D867">
            <v>936</v>
          </cell>
          <cell r="E867" t="str">
            <v>Orgãos Colegiados</v>
          </cell>
          <cell r="F867">
            <v>232805.74</v>
          </cell>
          <cell r="G867">
            <v>55448.61</v>
          </cell>
          <cell r="H867">
            <v>0</v>
          </cell>
          <cell r="I867">
            <v>288254.34999999998</v>
          </cell>
        </row>
        <row r="868">
          <cell r="A868" t="str">
            <v>3.2.2.01.008.0001</v>
          </cell>
          <cell r="B868" t="str">
            <v>A</v>
          </cell>
          <cell r="C868">
            <v>3</v>
          </cell>
          <cell r="D868">
            <v>937</v>
          </cell>
          <cell r="E868" t="str">
            <v>CONSAD</v>
          </cell>
          <cell r="F868">
            <v>54000</v>
          </cell>
          <cell r="G868">
            <v>27000</v>
          </cell>
          <cell r="H868">
            <v>0</v>
          </cell>
          <cell r="I868">
            <v>81000</v>
          </cell>
        </row>
        <row r="869">
          <cell r="A869" t="str">
            <v>3.2.2.01.008.0002</v>
          </cell>
          <cell r="B869" t="str">
            <v>A</v>
          </cell>
          <cell r="C869">
            <v>3</v>
          </cell>
          <cell r="D869">
            <v>938</v>
          </cell>
          <cell r="E869" t="str">
            <v>CONFI</v>
          </cell>
          <cell r="F869">
            <v>97200</v>
          </cell>
          <cell r="G869">
            <v>16200</v>
          </cell>
          <cell r="H869">
            <v>0</v>
          </cell>
          <cell r="I869">
            <v>113400</v>
          </cell>
        </row>
        <row r="870">
          <cell r="A870" t="str">
            <v>3.2.2.01.008.0003</v>
          </cell>
          <cell r="B870" t="str">
            <v>A</v>
          </cell>
          <cell r="C870">
            <v>3</v>
          </cell>
          <cell r="D870">
            <v>939</v>
          </cell>
          <cell r="E870" t="str">
            <v>CAP</v>
          </cell>
          <cell r="F870">
            <v>1685.74</v>
          </cell>
          <cell r="G870">
            <v>2528.61</v>
          </cell>
          <cell r="H870">
            <v>0</v>
          </cell>
          <cell r="I870">
            <v>4214.3500000000004</v>
          </cell>
        </row>
        <row r="871">
          <cell r="A871" t="str">
            <v>3.2.2.01.008.0004</v>
          </cell>
          <cell r="B871" t="str">
            <v>A</v>
          </cell>
          <cell r="C871">
            <v>3</v>
          </cell>
          <cell r="D871">
            <v>3935</v>
          </cell>
          <cell r="E871" t="str">
            <v>Conselho Consultivo Comp. Portuá</v>
          </cell>
          <cell r="F871">
            <v>60480</v>
          </cell>
          <cell r="G871">
            <v>0</v>
          </cell>
          <cell r="H871">
            <v>0</v>
          </cell>
          <cell r="I871">
            <v>60480</v>
          </cell>
        </row>
        <row r="872">
          <cell r="A872" t="str">
            <v>3.2.2.01.008.0005</v>
          </cell>
          <cell r="B872" t="str">
            <v>A</v>
          </cell>
          <cell r="C872">
            <v>3</v>
          </cell>
          <cell r="D872">
            <v>4020</v>
          </cell>
          <cell r="E872" t="str">
            <v>COMAE - Comitê de Auditoria Esta</v>
          </cell>
          <cell r="F872">
            <v>19440</v>
          </cell>
          <cell r="G872">
            <v>9720</v>
          </cell>
          <cell r="H872">
            <v>0</v>
          </cell>
          <cell r="I872">
            <v>29160</v>
          </cell>
        </row>
        <row r="873">
          <cell r="A873" t="str">
            <v>3.2.2.01.009</v>
          </cell>
          <cell r="B873" t="str">
            <v>S</v>
          </cell>
          <cell r="C873">
            <v>3</v>
          </cell>
          <cell r="D873">
            <v>2391</v>
          </cell>
          <cell r="E873" t="str">
            <v>Participações no Resultado</v>
          </cell>
          <cell r="F873">
            <v>638494.98</v>
          </cell>
          <cell r="G873">
            <v>318266.34999999998</v>
          </cell>
          <cell r="H873">
            <v>0</v>
          </cell>
          <cell r="I873">
            <v>956761.33</v>
          </cell>
        </row>
        <row r="874">
          <cell r="A874" t="str">
            <v>3.2.2.01.009.0001</v>
          </cell>
          <cell r="B874" t="str">
            <v>A</v>
          </cell>
          <cell r="C874">
            <v>3</v>
          </cell>
          <cell r="D874">
            <v>2392</v>
          </cell>
          <cell r="E874" t="str">
            <v>PPR Administrativo</v>
          </cell>
          <cell r="F874">
            <v>638494.98</v>
          </cell>
          <cell r="G874">
            <v>318266.34999999998</v>
          </cell>
          <cell r="H874">
            <v>0</v>
          </cell>
          <cell r="I874">
            <v>956761.33</v>
          </cell>
        </row>
        <row r="875">
          <cell r="A875" t="str">
            <v>3.2.2.02</v>
          </cell>
          <cell r="B875" t="str">
            <v>S</v>
          </cell>
          <cell r="C875">
            <v>3</v>
          </cell>
          <cell r="D875">
            <v>940</v>
          </cell>
          <cell r="E875" t="str">
            <v>Despesas Gerais</v>
          </cell>
          <cell r="F875">
            <v>1520942.61</v>
          </cell>
          <cell r="G875">
            <v>999773.62</v>
          </cell>
          <cell r="H875">
            <v>0</v>
          </cell>
          <cell r="I875">
            <v>2520716.23</v>
          </cell>
        </row>
        <row r="876">
          <cell r="A876" t="str">
            <v>3.2.2.02.003</v>
          </cell>
          <cell r="B876" t="str">
            <v>A</v>
          </cell>
          <cell r="C876">
            <v>3</v>
          </cell>
          <cell r="D876">
            <v>943</v>
          </cell>
          <cell r="E876" t="str">
            <v>Remuneração a Estag. e Bolsistas</v>
          </cell>
          <cell r="F876">
            <v>48808.7</v>
          </cell>
          <cell r="G876">
            <v>26149.200000000001</v>
          </cell>
          <cell r="H876">
            <v>0</v>
          </cell>
          <cell r="I876">
            <v>74957.899999999994</v>
          </cell>
        </row>
        <row r="877">
          <cell r="A877" t="str">
            <v>3.2.2.02.005</v>
          </cell>
          <cell r="B877" t="str">
            <v>A</v>
          </cell>
          <cell r="C877">
            <v>3</v>
          </cell>
          <cell r="D877">
            <v>945</v>
          </cell>
          <cell r="E877" t="str">
            <v>Passagens  aéreas</v>
          </cell>
          <cell r="F877">
            <v>31467.83</v>
          </cell>
          <cell r="G877">
            <v>29141.49</v>
          </cell>
          <cell r="H877">
            <v>0</v>
          </cell>
          <cell r="I877">
            <v>60609.32</v>
          </cell>
        </row>
        <row r="878">
          <cell r="A878" t="str">
            <v>3.2.2.02.007</v>
          </cell>
          <cell r="B878" t="str">
            <v>A</v>
          </cell>
          <cell r="C878">
            <v>3</v>
          </cell>
          <cell r="D878">
            <v>947</v>
          </cell>
          <cell r="E878" t="str">
            <v>Manutenção e Reparos</v>
          </cell>
          <cell r="F878">
            <v>34158.9</v>
          </cell>
          <cell r="G878">
            <v>73958.460000000006</v>
          </cell>
          <cell r="H878">
            <v>0</v>
          </cell>
          <cell r="I878">
            <v>108117.36</v>
          </cell>
        </row>
        <row r="879">
          <cell r="A879" t="str">
            <v>3.2.2.02.009</v>
          </cell>
          <cell r="B879" t="str">
            <v>A</v>
          </cell>
          <cell r="C879">
            <v>3</v>
          </cell>
          <cell r="D879">
            <v>949</v>
          </cell>
          <cell r="E879" t="str">
            <v>Meio Ambiente</v>
          </cell>
          <cell r="F879">
            <v>8062.77</v>
          </cell>
          <cell r="G879">
            <v>0</v>
          </cell>
          <cell r="H879">
            <v>0</v>
          </cell>
          <cell r="I879">
            <v>8062.77</v>
          </cell>
        </row>
        <row r="880">
          <cell r="A880" t="str">
            <v>3.2.2.02.013</v>
          </cell>
          <cell r="B880" t="str">
            <v>A</v>
          </cell>
          <cell r="C880">
            <v>3</v>
          </cell>
          <cell r="D880">
            <v>953</v>
          </cell>
          <cell r="E880" t="str">
            <v>Locação de Bens Móveis</v>
          </cell>
          <cell r="F880">
            <v>34903.54</v>
          </cell>
          <cell r="G880">
            <v>17218.16</v>
          </cell>
          <cell r="H880">
            <v>0</v>
          </cell>
          <cell r="I880">
            <v>52121.7</v>
          </cell>
        </row>
        <row r="881">
          <cell r="A881" t="str">
            <v>3.2.2.02.014</v>
          </cell>
          <cell r="B881" t="str">
            <v>A</v>
          </cell>
          <cell r="C881">
            <v>3</v>
          </cell>
          <cell r="D881">
            <v>954</v>
          </cell>
          <cell r="E881" t="str">
            <v>Locação de Veículos</v>
          </cell>
          <cell r="F881">
            <v>76435.72</v>
          </cell>
          <cell r="G881">
            <v>38217.86</v>
          </cell>
          <cell r="H881">
            <v>0</v>
          </cell>
          <cell r="I881">
            <v>114653.58</v>
          </cell>
        </row>
        <row r="882">
          <cell r="A882" t="str">
            <v>3.2.2.02.018</v>
          </cell>
          <cell r="B882" t="str">
            <v>A</v>
          </cell>
          <cell r="C882">
            <v>3</v>
          </cell>
          <cell r="D882">
            <v>958</v>
          </cell>
          <cell r="E882" t="str">
            <v>Consultoria Geral</v>
          </cell>
          <cell r="F882">
            <v>48981.2</v>
          </cell>
          <cell r="G882">
            <v>44350</v>
          </cell>
          <cell r="H882">
            <v>0</v>
          </cell>
          <cell r="I882">
            <v>93331.199999999997</v>
          </cell>
        </row>
        <row r="883">
          <cell r="A883" t="str">
            <v>3.2.2.02.019</v>
          </cell>
          <cell r="B883" t="str">
            <v>A</v>
          </cell>
          <cell r="C883">
            <v>3</v>
          </cell>
          <cell r="D883">
            <v>959</v>
          </cell>
          <cell r="E883" t="str">
            <v>Transporte e Locomoção</v>
          </cell>
          <cell r="F883">
            <v>104467.28</v>
          </cell>
          <cell r="G883">
            <v>69669.119999999995</v>
          </cell>
          <cell r="H883">
            <v>0</v>
          </cell>
          <cell r="I883">
            <v>174136.4</v>
          </cell>
        </row>
        <row r="884">
          <cell r="A884" t="str">
            <v>3.2.2.02.021</v>
          </cell>
          <cell r="B884" t="str">
            <v>A</v>
          </cell>
          <cell r="C884">
            <v>3</v>
          </cell>
          <cell r="D884">
            <v>961</v>
          </cell>
          <cell r="E884" t="str">
            <v>Publicidade e Propaganda</v>
          </cell>
          <cell r="F884">
            <v>22740.94</v>
          </cell>
          <cell r="G884">
            <v>88657.07</v>
          </cell>
          <cell r="H884">
            <v>0</v>
          </cell>
          <cell r="I884">
            <v>111398.01</v>
          </cell>
        </row>
        <row r="885">
          <cell r="A885" t="str">
            <v>3.2.2.02.022</v>
          </cell>
          <cell r="B885" t="str">
            <v>A</v>
          </cell>
          <cell r="C885">
            <v>3</v>
          </cell>
          <cell r="D885">
            <v>962</v>
          </cell>
          <cell r="E885" t="str">
            <v>Suporte e Manutençao de Sistemas</v>
          </cell>
          <cell r="F885">
            <v>67908.77</v>
          </cell>
          <cell r="G885">
            <v>51385</v>
          </cell>
          <cell r="H885">
            <v>0</v>
          </cell>
          <cell r="I885">
            <v>119293.77</v>
          </cell>
        </row>
        <row r="886">
          <cell r="A886" t="str">
            <v>3.2.2.02.026</v>
          </cell>
          <cell r="B886" t="str">
            <v>A</v>
          </cell>
          <cell r="C886">
            <v>3</v>
          </cell>
          <cell r="D886">
            <v>966</v>
          </cell>
          <cell r="E886" t="str">
            <v>Manutenção e Reparos de Veículos</v>
          </cell>
          <cell r="F886">
            <v>0</v>
          </cell>
          <cell r="G886">
            <v>400</v>
          </cell>
          <cell r="H886">
            <v>0</v>
          </cell>
          <cell r="I886">
            <v>400</v>
          </cell>
        </row>
        <row r="887">
          <cell r="A887" t="str">
            <v>3.2.2.02.029</v>
          </cell>
          <cell r="B887" t="str">
            <v>A</v>
          </cell>
          <cell r="C887">
            <v>3</v>
          </cell>
          <cell r="D887">
            <v>1224</v>
          </cell>
          <cell r="E887" t="str">
            <v>Segurança e Vigilância</v>
          </cell>
          <cell r="F887">
            <v>765224.02</v>
          </cell>
          <cell r="G887">
            <v>384845.29</v>
          </cell>
          <cell r="H887">
            <v>0</v>
          </cell>
          <cell r="I887">
            <v>1150069.31</v>
          </cell>
        </row>
        <row r="888">
          <cell r="A888" t="str">
            <v>3.2.2.02.030</v>
          </cell>
          <cell r="B888" t="str">
            <v>A</v>
          </cell>
          <cell r="C888">
            <v>3</v>
          </cell>
          <cell r="D888">
            <v>1225</v>
          </cell>
          <cell r="E888" t="str">
            <v>Serviços Terceirizados - Limpeza</v>
          </cell>
          <cell r="F888">
            <v>5441.5</v>
          </cell>
          <cell r="G888">
            <v>10176.879999999999</v>
          </cell>
          <cell r="H888">
            <v>0</v>
          </cell>
          <cell r="I888">
            <v>15618.38</v>
          </cell>
        </row>
        <row r="889">
          <cell r="A889" t="str">
            <v>3.2.2.02.032</v>
          </cell>
          <cell r="B889" t="str">
            <v>A</v>
          </cell>
          <cell r="C889">
            <v>3</v>
          </cell>
          <cell r="D889">
            <v>1730</v>
          </cell>
          <cell r="E889" t="str">
            <v>Serviços de Medicina do Trabalho</v>
          </cell>
          <cell r="F889">
            <v>0</v>
          </cell>
          <cell r="G889">
            <v>7852.45</v>
          </cell>
          <cell r="H889">
            <v>0</v>
          </cell>
          <cell r="I889">
            <v>7852.45</v>
          </cell>
        </row>
        <row r="890">
          <cell r="A890" t="str">
            <v>3.2.2.02.033</v>
          </cell>
          <cell r="B890" t="str">
            <v>A</v>
          </cell>
          <cell r="C890">
            <v>3</v>
          </cell>
          <cell r="D890">
            <v>1967</v>
          </cell>
          <cell r="E890" t="str">
            <v>Serviços Terceirizados - Adminis</v>
          </cell>
          <cell r="F890">
            <v>265402.83</v>
          </cell>
          <cell r="G890">
            <v>132307.56</v>
          </cell>
          <cell r="H890">
            <v>0</v>
          </cell>
          <cell r="I890">
            <v>397710.39</v>
          </cell>
        </row>
        <row r="891">
          <cell r="A891" t="str">
            <v>3.2.2.02.035</v>
          </cell>
          <cell r="B891" t="str">
            <v>A</v>
          </cell>
          <cell r="C891">
            <v>3</v>
          </cell>
          <cell r="D891">
            <v>2654</v>
          </cell>
          <cell r="E891" t="str">
            <v>Auditoria</v>
          </cell>
          <cell r="F891">
            <v>0</v>
          </cell>
          <cell r="G891">
            <v>15500</v>
          </cell>
          <cell r="H891">
            <v>0</v>
          </cell>
          <cell r="I891">
            <v>15500</v>
          </cell>
        </row>
        <row r="892">
          <cell r="A892" t="str">
            <v>3.2.2.02.036</v>
          </cell>
          <cell r="B892" t="str">
            <v>A</v>
          </cell>
          <cell r="C892">
            <v>3</v>
          </cell>
          <cell r="D892">
            <v>2867</v>
          </cell>
          <cell r="E892" t="str">
            <v>Participação e Organização de Ev</v>
          </cell>
          <cell r="F892">
            <v>6938.61</v>
          </cell>
          <cell r="G892">
            <v>9945.08</v>
          </cell>
          <cell r="H892">
            <v>0</v>
          </cell>
          <cell r="I892">
            <v>16883.689999999999</v>
          </cell>
        </row>
        <row r="893">
          <cell r="A893" t="str">
            <v>3.2.2.03</v>
          </cell>
          <cell r="B893" t="str">
            <v>S</v>
          </cell>
          <cell r="C893">
            <v>3</v>
          </cell>
          <cell r="D893">
            <v>968</v>
          </cell>
          <cell r="E893" t="str">
            <v>Despesas com Materiais</v>
          </cell>
          <cell r="F893">
            <v>58654.71</v>
          </cell>
          <cell r="G893">
            <v>56470.38</v>
          </cell>
          <cell r="H893">
            <v>0</v>
          </cell>
          <cell r="I893">
            <v>115125.09</v>
          </cell>
        </row>
        <row r="894">
          <cell r="A894" t="str">
            <v>3.2.2.03.001</v>
          </cell>
          <cell r="B894" t="str">
            <v>A</v>
          </cell>
          <cell r="C894">
            <v>3</v>
          </cell>
          <cell r="D894">
            <v>969</v>
          </cell>
          <cell r="E894" t="str">
            <v>Combustiveis e Lubrificantes</v>
          </cell>
          <cell r="F894">
            <v>20074.82</v>
          </cell>
          <cell r="G894">
            <v>8821.4699999999993</v>
          </cell>
          <cell r="H894">
            <v>0</v>
          </cell>
          <cell r="I894">
            <v>28896.29</v>
          </cell>
        </row>
        <row r="895">
          <cell r="A895" t="str">
            <v>3.2.2.03.002</v>
          </cell>
          <cell r="B895" t="str">
            <v>A</v>
          </cell>
          <cell r="C895">
            <v>3</v>
          </cell>
          <cell r="D895">
            <v>970</v>
          </cell>
          <cell r="E895" t="str">
            <v>Material de Consumo</v>
          </cell>
          <cell r="F895">
            <v>13119.78</v>
          </cell>
          <cell r="G895">
            <v>4497.2</v>
          </cell>
          <cell r="H895">
            <v>0</v>
          </cell>
          <cell r="I895">
            <v>17616.98</v>
          </cell>
        </row>
        <row r="896">
          <cell r="A896" t="str">
            <v>3.2.2.03.005</v>
          </cell>
          <cell r="B896" t="str">
            <v>A</v>
          </cell>
          <cell r="C896">
            <v>3</v>
          </cell>
          <cell r="D896">
            <v>973</v>
          </cell>
          <cell r="E896" t="str">
            <v>Fardamento e EPI's</v>
          </cell>
          <cell r="F896">
            <v>8414.1200000000008</v>
          </cell>
          <cell r="G896">
            <v>10301.950000000001</v>
          </cell>
          <cell r="H896">
            <v>0</v>
          </cell>
          <cell r="I896">
            <v>18716.07</v>
          </cell>
        </row>
        <row r="897">
          <cell r="A897" t="str">
            <v>3.2.2.03.006</v>
          </cell>
          <cell r="B897" t="str">
            <v>A</v>
          </cell>
          <cell r="C897">
            <v>3</v>
          </cell>
          <cell r="D897">
            <v>974</v>
          </cell>
          <cell r="E897" t="str">
            <v>Materiais Diversos</v>
          </cell>
          <cell r="F897">
            <v>5106</v>
          </cell>
          <cell r="G897">
            <v>29525</v>
          </cell>
          <cell r="H897">
            <v>0</v>
          </cell>
          <cell r="I897">
            <v>34631</v>
          </cell>
        </row>
        <row r="898">
          <cell r="A898" t="str">
            <v>3.2.2.03.010</v>
          </cell>
          <cell r="B898" t="str">
            <v>A</v>
          </cell>
          <cell r="C898">
            <v>3</v>
          </cell>
          <cell r="D898">
            <v>1973</v>
          </cell>
          <cell r="E898" t="str">
            <v>Material de Expediente</v>
          </cell>
          <cell r="F898">
            <v>11939.99</v>
          </cell>
          <cell r="G898">
            <v>3324.76</v>
          </cell>
          <cell r="H898">
            <v>0</v>
          </cell>
          <cell r="I898">
            <v>15264.75</v>
          </cell>
        </row>
        <row r="899">
          <cell r="A899" t="str">
            <v>3.2.2.04</v>
          </cell>
          <cell r="B899" t="str">
            <v>S</v>
          </cell>
          <cell r="C899">
            <v>3</v>
          </cell>
          <cell r="D899">
            <v>1057</v>
          </cell>
          <cell r="E899" t="str">
            <v>Serviços Essenciais</v>
          </cell>
          <cell r="F899">
            <v>119682.43</v>
          </cell>
          <cell r="G899">
            <v>61441.57</v>
          </cell>
          <cell r="H899">
            <v>0</v>
          </cell>
          <cell r="I899">
            <v>181124</v>
          </cell>
        </row>
        <row r="900">
          <cell r="A900" t="str">
            <v>3.2.2.04.001</v>
          </cell>
          <cell r="B900" t="str">
            <v>A</v>
          </cell>
          <cell r="C900">
            <v>3</v>
          </cell>
          <cell r="D900">
            <v>1058</v>
          </cell>
          <cell r="E900" t="str">
            <v>Energia Elétrica</v>
          </cell>
          <cell r="F900">
            <v>47854.68</v>
          </cell>
          <cell r="G900">
            <v>20421.509999999998</v>
          </cell>
          <cell r="H900">
            <v>0</v>
          </cell>
          <cell r="I900">
            <v>68276.19</v>
          </cell>
        </row>
        <row r="901">
          <cell r="A901" t="str">
            <v>3.2.2.04.003</v>
          </cell>
          <cell r="B901" t="str">
            <v>A</v>
          </cell>
          <cell r="C901">
            <v>3</v>
          </cell>
          <cell r="D901">
            <v>1060</v>
          </cell>
          <cell r="E901" t="str">
            <v>Comunicação (Telefone Móvel)</v>
          </cell>
          <cell r="F901">
            <v>24437.19</v>
          </cell>
          <cell r="G901">
            <v>12111.95</v>
          </cell>
          <cell r="H901">
            <v>0</v>
          </cell>
          <cell r="I901">
            <v>36549.14</v>
          </cell>
        </row>
        <row r="902">
          <cell r="A902" t="str">
            <v>3.2.2.04.004</v>
          </cell>
          <cell r="B902" t="str">
            <v>A</v>
          </cell>
          <cell r="C902">
            <v>3</v>
          </cell>
          <cell r="D902">
            <v>1061</v>
          </cell>
          <cell r="E902" t="str">
            <v>Água e Esgoto</v>
          </cell>
          <cell r="F902">
            <v>23670.57</v>
          </cell>
          <cell r="G902">
            <v>16619.79</v>
          </cell>
          <cell r="H902">
            <v>0</v>
          </cell>
          <cell r="I902">
            <v>40290.36</v>
          </cell>
        </row>
        <row r="903">
          <cell r="A903" t="str">
            <v>3.2.2.04.005</v>
          </cell>
          <cell r="B903" t="str">
            <v>A</v>
          </cell>
          <cell r="C903">
            <v>3</v>
          </cell>
          <cell r="D903">
            <v>1862</v>
          </cell>
          <cell r="E903" t="str">
            <v>Comunicação (Telefone Fixo)</v>
          </cell>
          <cell r="F903">
            <v>12078.2</v>
          </cell>
          <cell r="G903">
            <v>6197.19</v>
          </cell>
          <cell r="H903">
            <v>0</v>
          </cell>
          <cell r="I903">
            <v>18275.39</v>
          </cell>
        </row>
        <row r="904">
          <cell r="A904" t="str">
            <v>3.2.2.04.006</v>
          </cell>
          <cell r="B904" t="str">
            <v>A</v>
          </cell>
          <cell r="C904">
            <v>3</v>
          </cell>
          <cell r="D904">
            <v>1864</v>
          </cell>
          <cell r="E904" t="str">
            <v>Comunicação (Internet)</v>
          </cell>
          <cell r="F904">
            <v>11641.79</v>
          </cell>
          <cell r="G904">
            <v>6091.13</v>
          </cell>
          <cell r="H904">
            <v>0</v>
          </cell>
          <cell r="I904">
            <v>17732.919999999998</v>
          </cell>
        </row>
        <row r="905">
          <cell r="A905" t="str">
            <v>3.2.2.05</v>
          </cell>
          <cell r="B905" t="str">
            <v>S</v>
          </cell>
          <cell r="C905">
            <v>3</v>
          </cell>
          <cell r="D905">
            <v>978</v>
          </cell>
          <cell r="E905" t="str">
            <v>Outras Despesas Administrativas</v>
          </cell>
          <cell r="F905">
            <v>130415.53</v>
          </cell>
          <cell r="G905">
            <v>656299.5</v>
          </cell>
          <cell r="H905">
            <v>0</v>
          </cell>
          <cell r="I905">
            <v>786715.03</v>
          </cell>
        </row>
        <row r="906">
          <cell r="A906" t="str">
            <v>3.2.2.05.006</v>
          </cell>
          <cell r="B906" t="str">
            <v>A</v>
          </cell>
          <cell r="C906">
            <v>3</v>
          </cell>
          <cell r="D906">
            <v>984</v>
          </cell>
          <cell r="E906" t="str">
            <v>Contribuições Institucionais</v>
          </cell>
          <cell r="F906">
            <v>2805.7</v>
          </cell>
          <cell r="G906">
            <v>1458.96</v>
          </cell>
          <cell r="H906">
            <v>0</v>
          </cell>
          <cell r="I906">
            <v>4264.66</v>
          </cell>
        </row>
        <row r="907">
          <cell r="A907" t="str">
            <v>3.2.2.05.007</v>
          </cell>
          <cell r="B907" t="str">
            <v>A</v>
          </cell>
          <cell r="C907">
            <v>3</v>
          </cell>
          <cell r="D907">
            <v>985</v>
          </cell>
          <cell r="E907" t="str">
            <v>Contribuições a Entidades de Cla</v>
          </cell>
          <cell r="F907">
            <v>9600</v>
          </cell>
          <cell r="G907">
            <v>0</v>
          </cell>
          <cell r="H907">
            <v>0</v>
          </cell>
          <cell r="I907">
            <v>9600</v>
          </cell>
        </row>
        <row r="908">
          <cell r="A908" t="str">
            <v>3.2.2.05.008</v>
          </cell>
          <cell r="B908" t="str">
            <v>A</v>
          </cell>
          <cell r="C908">
            <v>3</v>
          </cell>
          <cell r="D908">
            <v>986</v>
          </cell>
          <cell r="E908" t="str">
            <v>Outros Serviços Especializados</v>
          </cell>
          <cell r="F908">
            <v>65337.82</v>
          </cell>
          <cell r="G908">
            <v>132607.97</v>
          </cell>
          <cell r="H908">
            <v>0</v>
          </cell>
          <cell r="I908">
            <v>197945.79</v>
          </cell>
        </row>
        <row r="909">
          <cell r="A909" t="str">
            <v>3.2.2.05.012</v>
          </cell>
          <cell r="B909" t="str">
            <v>A</v>
          </cell>
          <cell r="C909">
            <v>3</v>
          </cell>
          <cell r="D909">
            <v>990</v>
          </cell>
          <cell r="E909" t="str">
            <v>Despesas c/ Cartório</v>
          </cell>
          <cell r="F909">
            <v>94.5</v>
          </cell>
          <cell r="G909">
            <v>0</v>
          </cell>
          <cell r="H909">
            <v>0</v>
          </cell>
          <cell r="I909">
            <v>94.5</v>
          </cell>
        </row>
        <row r="910">
          <cell r="A910" t="str">
            <v>3.2.2.05.013</v>
          </cell>
          <cell r="B910" t="str">
            <v>A</v>
          </cell>
          <cell r="C910">
            <v>3</v>
          </cell>
          <cell r="D910">
            <v>991</v>
          </cell>
          <cell r="E910" t="str">
            <v>Despesas c/ Fretes e Despachos</v>
          </cell>
          <cell r="F910">
            <v>1897.96</v>
          </cell>
          <cell r="G910">
            <v>1333.1</v>
          </cell>
          <cell r="H910">
            <v>0</v>
          </cell>
          <cell r="I910">
            <v>3231.06</v>
          </cell>
        </row>
        <row r="911">
          <cell r="A911" t="str">
            <v>3.2.2.05.014</v>
          </cell>
          <cell r="B911" t="str">
            <v>A</v>
          </cell>
          <cell r="C911">
            <v>3</v>
          </cell>
          <cell r="D911">
            <v>992</v>
          </cell>
          <cell r="E911" t="str">
            <v>Custas Processuais e Judiciais</v>
          </cell>
          <cell r="F911">
            <v>53.13</v>
          </cell>
          <cell r="G911">
            <v>600</v>
          </cell>
          <cell r="H911">
            <v>0</v>
          </cell>
          <cell r="I911">
            <v>653.13</v>
          </cell>
        </row>
        <row r="912">
          <cell r="A912" t="str">
            <v>3.2.2.05.017</v>
          </cell>
          <cell r="B912" t="str">
            <v>A</v>
          </cell>
          <cell r="C912">
            <v>3</v>
          </cell>
          <cell r="D912">
            <v>995</v>
          </cell>
          <cell r="E912" t="str">
            <v>Multa por Infração</v>
          </cell>
          <cell r="F912">
            <v>45000</v>
          </cell>
          <cell r="G912">
            <v>0</v>
          </cell>
          <cell r="H912">
            <v>0</v>
          </cell>
          <cell r="I912">
            <v>45000</v>
          </cell>
        </row>
        <row r="913">
          <cell r="A913" t="str">
            <v>3.2.2.05.020</v>
          </cell>
          <cell r="B913" t="str">
            <v>A</v>
          </cell>
          <cell r="C913">
            <v>3</v>
          </cell>
          <cell r="D913">
            <v>998</v>
          </cell>
          <cell r="E913" t="str">
            <v>Indenizações à Terceiros</v>
          </cell>
          <cell r="F913">
            <v>5626.42</v>
          </cell>
          <cell r="G913">
            <v>520299.47</v>
          </cell>
          <cell r="H913">
            <v>0</v>
          </cell>
          <cell r="I913">
            <v>525925.89</v>
          </cell>
        </row>
        <row r="914">
          <cell r="A914" t="str">
            <v>3.2.2.06</v>
          </cell>
          <cell r="B914" t="str">
            <v>S</v>
          </cell>
          <cell r="C914">
            <v>3</v>
          </cell>
          <cell r="D914">
            <v>999</v>
          </cell>
          <cell r="E914" t="str">
            <v>Depreciação/Amortização</v>
          </cell>
          <cell r="F914">
            <v>2486843.7400000002</v>
          </cell>
          <cell r="G914">
            <v>1246653.3600000001</v>
          </cell>
          <cell r="H914">
            <v>0</v>
          </cell>
          <cell r="I914">
            <v>3733497.1</v>
          </cell>
        </row>
        <row r="915">
          <cell r="A915" t="str">
            <v>3.2.2.06.001</v>
          </cell>
          <cell r="B915" t="str">
            <v>A</v>
          </cell>
          <cell r="C915">
            <v>3</v>
          </cell>
          <cell r="D915">
            <v>1000</v>
          </cell>
          <cell r="E915" t="str">
            <v>Depreciações</v>
          </cell>
          <cell r="F915">
            <v>2486843.7400000002</v>
          </cell>
          <cell r="G915">
            <v>1246653.3600000001</v>
          </cell>
          <cell r="H915">
            <v>0</v>
          </cell>
          <cell r="I915">
            <v>3733497.1</v>
          </cell>
        </row>
        <row r="916">
          <cell r="A916" t="str">
            <v>3.2.2.07</v>
          </cell>
          <cell r="B916" t="str">
            <v>S</v>
          </cell>
          <cell r="C916">
            <v>3</v>
          </cell>
          <cell r="D916">
            <v>1385</v>
          </cell>
          <cell r="E916" t="str">
            <v>Despesas Terminal Porto Grande</v>
          </cell>
          <cell r="F916">
            <v>3743.99</v>
          </cell>
          <cell r="G916">
            <v>2296.81</v>
          </cell>
          <cell r="H916">
            <v>0</v>
          </cell>
          <cell r="I916">
            <v>6040.8</v>
          </cell>
        </row>
        <row r="917">
          <cell r="A917" t="str">
            <v>3.2.2.07.004</v>
          </cell>
          <cell r="B917" t="str">
            <v>S</v>
          </cell>
          <cell r="C917">
            <v>3</v>
          </cell>
          <cell r="D917">
            <v>1388</v>
          </cell>
          <cell r="E917" t="str">
            <v>Serviços Essenciais - Porto Gran</v>
          </cell>
          <cell r="F917">
            <v>3743.99</v>
          </cell>
          <cell r="G917">
            <v>2296.81</v>
          </cell>
          <cell r="H917">
            <v>0</v>
          </cell>
          <cell r="I917">
            <v>6040.8</v>
          </cell>
        </row>
        <row r="918">
          <cell r="A918" t="str">
            <v>3.2.2.07.004.0001</v>
          </cell>
          <cell r="B918" t="str">
            <v>A</v>
          </cell>
          <cell r="C918">
            <v>3</v>
          </cell>
          <cell r="D918">
            <v>1389</v>
          </cell>
          <cell r="E918" t="str">
            <v>Energia Elétrica - Porto Grande</v>
          </cell>
          <cell r="F918">
            <v>3743.99</v>
          </cell>
          <cell r="G918">
            <v>2296.81</v>
          </cell>
          <cell r="H918">
            <v>0</v>
          </cell>
          <cell r="I918">
            <v>6040.8</v>
          </cell>
        </row>
        <row r="919">
          <cell r="A919" t="str">
            <v>3.2.3</v>
          </cell>
          <cell r="B919" t="str">
            <v>S</v>
          </cell>
          <cell r="C919">
            <v>3</v>
          </cell>
          <cell r="D919">
            <v>1002</v>
          </cell>
          <cell r="E919" t="str">
            <v>Despesas Tributárias</v>
          </cell>
          <cell r="F919">
            <v>15508</v>
          </cell>
          <cell r="G919">
            <v>57.3</v>
          </cell>
          <cell r="H919">
            <v>0</v>
          </cell>
          <cell r="I919">
            <v>15565.3</v>
          </cell>
        </row>
        <row r="920">
          <cell r="A920" t="str">
            <v>3.2.3.01</v>
          </cell>
          <cell r="B920" t="str">
            <v>S</v>
          </cell>
          <cell r="C920">
            <v>3</v>
          </cell>
          <cell r="D920">
            <v>1003</v>
          </cell>
          <cell r="E920" t="str">
            <v>Taxas</v>
          </cell>
          <cell r="F920">
            <v>15508</v>
          </cell>
          <cell r="G920">
            <v>57.3</v>
          </cell>
          <cell r="H920">
            <v>0</v>
          </cell>
          <cell r="I920">
            <v>15565.3</v>
          </cell>
        </row>
        <row r="921">
          <cell r="A921" t="str">
            <v>3.2.3.01.001</v>
          </cell>
          <cell r="B921" t="str">
            <v>A</v>
          </cell>
          <cell r="C921">
            <v>3</v>
          </cell>
          <cell r="D921">
            <v>1004</v>
          </cell>
          <cell r="E921" t="str">
            <v>Taxa de Localização e Funcioname</v>
          </cell>
          <cell r="F921">
            <v>8334.52</v>
          </cell>
          <cell r="G921">
            <v>0</v>
          </cell>
          <cell r="H921">
            <v>0</v>
          </cell>
          <cell r="I921">
            <v>8334.52</v>
          </cell>
        </row>
        <row r="922">
          <cell r="A922" t="str">
            <v>3.2.3.01.002</v>
          </cell>
          <cell r="B922" t="str">
            <v>A</v>
          </cell>
          <cell r="C922">
            <v>3</v>
          </cell>
          <cell r="D922">
            <v>1005</v>
          </cell>
          <cell r="E922" t="str">
            <v>Taxas Estaduais</v>
          </cell>
          <cell r="F922">
            <v>1671</v>
          </cell>
          <cell r="G922">
            <v>57.3</v>
          </cell>
          <cell r="H922">
            <v>0</v>
          </cell>
          <cell r="I922">
            <v>1728.3</v>
          </cell>
        </row>
        <row r="923">
          <cell r="A923" t="str">
            <v>3.2.3.01.004</v>
          </cell>
          <cell r="B923" t="str">
            <v>A</v>
          </cell>
          <cell r="C923">
            <v>3</v>
          </cell>
          <cell r="D923">
            <v>1007</v>
          </cell>
          <cell r="E923" t="str">
            <v>Outras Taxas Federais</v>
          </cell>
          <cell r="F923">
            <v>1562.35</v>
          </cell>
          <cell r="G923">
            <v>0</v>
          </cell>
          <cell r="H923">
            <v>0</v>
          </cell>
          <cell r="I923">
            <v>1562.35</v>
          </cell>
        </row>
        <row r="924">
          <cell r="A924" t="str">
            <v>3.2.3.01.005</v>
          </cell>
          <cell r="B924" t="str">
            <v>A</v>
          </cell>
          <cell r="C924">
            <v>3</v>
          </cell>
          <cell r="D924">
            <v>1008</v>
          </cell>
          <cell r="E924" t="str">
            <v>Taxa de Licenciamento de Veículo</v>
          </cell>
          <cell r="F924">
            <v>3940.13</v>
          </cell>
          <cell r="G924">
            <v>0</v>
          </cell>
          <cell r="H924">
            <v>0</v>
          </cell>
          <cell r="I924">
            <v>3940.13</v>
          </cell>
        </row>
        <row r="925">
          <cell r="A925" t="str">
            <v>3.2.4</v>
          </cell>
          <cell r="B925" t="str">
            <v>S</v>
          </cell>
          <cell r="C925">
            <v>3</v>
          </cell>
          <cell r="D925">
            <v>1010</v>
          </cell>
          <cell r="E925" t="str">
            <v>Resultado Financeiro</v>
          </cell>
          <cell r="F925">
            <v>3946532.04</v>
          </cell>
          <cell r="G925">
            <v>2302255.6800000002</v>
          </cell>
          <cell r="H925">
            <v>451066.05</v>
          </cell>
          <cell r="I925">
            <v>5797721.6699999999</v>
          </cell>
        </row>
        <row r="926">
          <cell r="A926" t="str">
            <v>3.2.4.01</v>
          </cell>
          <cell r="B926" t="str">
            <v>S</v>
          </cell>
          <cell r="C926">
            <v>3</v>
          </cell>
          <cell r="D926">
            <v>1011</v>
          </cell>
          <cell r="E926" t="str">
            <v>Receitas Financeiras</v>
          </cell>
          <cell r="F926">
            <v>618425.71</v>
          </cell>
          <cell r="G926">
            <v>32861.33</v>
          </cell>
          <cell r="H926">
            <v>451066.05</v>
          </cell>
          <cell r="I926">
            <v>-1036630.43</v>
          </cell>
        </row>
        <row r="927">
          <cell r="A927" t="str">
            <v>3.2.4.01.001</v>
          </cell>
          <cell r="B927" t="str">
            <v>A</v>
          </cell>
          <cell r="C927">
            <v>3</v>
          </cell>
          <cell r="D927">
            <v>1012</v>
          </cell>
          <cell r="E927" t="str">
            <v>Receitas de Aplicações Financeir</v>
          </cell>
          <cell r="F927">
            <v>571016.27</v>
          </cell>
          <cell r="G927">
            <v>1517.15</v>
          </cell>
          <cell r="H927">
            <v>295799.96999999997</v>
          </cell>
          <cell r="I927">
            <v>-865299.09</v>
          </cell>
        </row>
        <row r="928">
          <cell r="A928" t="str">
            <v>3.2.4.01.002</v>
          </cell>
          <cell r="B928" t="str">
            <v>A</v>
          </cell>
          <cell r="C928">
            <v>3</v>
          </cell>
          <cell r="D928">
            <v>1013</v>
          </cell>
          <cell r="E928" t="str">
            <v>Descontos Obtidos</v>
          </cell>
          <cell r="F928">
            <v>16.350000000000001</v>
          </cell>
          <cell r="G928">
            <v>0</v>
          </cell>
          <cell r="H928">
            <v>89982.64</v>
          </cell>
          <cell r="I928">
            <v>-89998.99</v>
          </cell>
        </row>
        <row r="929">
          <cell r="A929" t="str">
            <v>3.2.4.01.003</v>
          </cell>
          <cell r="B929" t="str">
            <v>A</v>
          </cell>
          <cell r="C929">
            <v>3</v>
          </cell>
          <cell r="D929">
            <v>1014</v>
          </cell>
          <cell r="E929" t="str">
            <v>Juros Ativos</v>
          </cell>
          <cell r="F929">
            <v>10476.41</v>
          </cell>
          <cell r="G929">
            <v>803.76</v>
          </cell>
          <cell r="H929">
            <v>19882.27</v>
          </cell>
          <cell r="I929">
            <v>-29554.92</v>
          </cell>
        </row>
        <row r="930">
          <cell r="A930" t="str">
            <v>3.2.4.01.005</v>
          </cell>
          <cell r="B930" t="str">
            <v>A</v>
          </cell>
          <cell r="C930">
            <v>3</v>
          </cell>
          <cell r="D930">
            <v>2522</v>
          </cell>
          <cell r="E930" t="str">
            <v>Multas Recebidas de Clientes</v>
          </cell>
          <cell r="F930">
            <v>67075.88</v>
          </cell>
          <cell r="G930">
            <v>10145.540000000001</v>
          </cell>
          <cell r="H930">
            <v>45401.17</v>
          </cell>
          <cell r="I930">
            <v>-102331.51</v>
          </cell>
        </row>
        <row r="931">
          <cell r="A931" t="str">
            <v>3.2.4.01.006</v>
          </cell>
          <cell r="B931" t="str">
            <v>A</v>
          </cell>
          <cell r="C931">
            <v>3</v>
          </cell>
          <cell r="D931">
            <v>2608</v>
          </cell>
          <cell r="E931" t="str">
            <v>(-) PIS s/ Receitas Financeiras</v>
          </cell>
          <cell r="F931">
            <v>4215.8</v>
          </cell>
          <cell r="G931">
            <v>2850.9</v>
          </cell>
          <cell r="H931">
            <v>0</v>
          </cell>
          <cell r="I931">
            <v>7066.7</v>
          </cell>
        </row>
        <row r="932">
          <cell r="A932" t="str">
            <v>3.2.4.01.007</v>
          </cell>
          <cell r="B932" t="str">
            <v>A</v>
          </cell>
          <cell r="C932">
            <v>3</v>
          </cell>
          <cell r="D932">
            <v>2609</v>
          </cell>
          <cell r="E932" t="str">
            <v>(-) COFINS s/ Receitas Financeir</v>
          </cell>
          <cell r="F932">
            <v>25943.4</v>
          </cell>
          <cell r="G932">
            <v>17543.98</v>
          </cell>
          <cell r="H932">
            <v>0</v>
          </cell>
          <cell r="I932">
            <v>43487.38</v>
          </cell>
        </row>
        <row r="933">
          <cell r="A933" t="str">
            <v>3.2.4.02</v>
          </cell>
          <cell r="B933" t="str">
            <v>S</v>
          </cell>
          <cell r="C933">
            <v>3</v>
          </cell>
          <cell r="D933">
            <v>1015</v>
          </cell>
          <cell r="E933" t="str">
            <v>Despesas Financeiras</v>
          </cell>
          <cell r="F933">
            <v>4564957.75</v>
          </cell>
          <cell r="G933">
            <v>2269394.35</v>
          </cell>
          <cell r="H933">
            <v>0</v>
          </cell>
          <cell r="I933">
            <v>6834352.0999999996</v>
          </cell>
        </row>
        <row r="934">
          <cell r="A934" t="str">
            <v>3.2.4.02.002</v>
          </cell>
          <cell r="B934" t="str">
            <v>A</v>
          </cell>
          <cell r="C934">
            <v>3</v>
          </cell>
          <cell r="D934">
            <v>1017</v>
          </cell>
          <cell r="E934" t="str">
            <v>Tarifas Bancárias</v>
          </cell>
          <cell r="F934">
            <v>6128.84</v>
          </cell>
          <cell r="G934">
            <v>3294.38</v>
          </cell>
          <cell r="H934">
            <v>0</v>
          </cell>
          <cell r="I934">
            <v>9423.2199999999993</v>
          </cell>
        </row>
        <row r="935">
          <cell r="A935" t="str">
            <v>3.2.4.02.003</v>
          </cell>
          <cell r="B935" t="str">
            <v>A</v>
          </cell>
          <cell r="C935">
            <v>3</v>
          </cell>
          <cell r="D935">
            <v>1018</v>
          </cell>
          <cell r="E935" t="str">
            <v>Juros Passivos</v>
          </cell>
          <cell r="F935">
            <v>31302</v>
          </cell>
          <cell r="G935">
            <v>0</v>
          </cell>
          <cell r="H935">
            <v>0</v>
          </cell>
          <cell r="I935">
            <v>31302</v>
          </cell>
        </row>
        <row r="936">
          <cell r="A936" t="str">
            <v>3.2.4.02.004</v>
          </cell>
          <cell r="B936" t="str">
            <v>A</v>
          </cell>
          <cell r="C936">
            <v>3</v>
          </cell>
          <cell r="D936">
            <v>1019</v>
          </cell>
          <cell r="E936" t="str">
            <v>Juros sobre o Capital Próprio</v>
          </cell>
          <cell r="F936">
            <v>4521377.0599999996</v>
          </cell>
          <cell r="G936">
            <v>2260688.5299999998</v>
          </cell>
          <cell r="H936">
            <v>0</v>
          </cell>
          <cell r="I936">
            <v>6782065.5899999999</v>
          </cell>
        </row>
        <row r="937">
          <cell r="A937" t="str">
            <v>3.2.4.02.006</v>
          </cell>
          <cell r="B937" t="str">
            <v>A</v>
          </cell>
          <cell r="C937">
            <v>3</v>
          </cell>
          <cell r="D937">
            <v>1021</v>
          </cell>
          <cell r="E937" t="str">
            <v>Descontos ou Abatimentos Concedi</v>
          </cell>
          <cell r="F937">
            <v>2.2400000000000002</v>
          </cell>
          <cell r="G937">
            <v>2597.09</v>
          </cell>
          <cell r="H937">
            <v>0</v>
          </cell>
          <cell r="I937">
            <v>2599.33</v>
          </cell>
        </row>
        <row r="938">
          <cell r="A938" t="str">
            <v>3.2.4.02.007</v>
          </cell>
          <cell r="B938" t="str">
            <v>A</v>
          </cell>
          <cell r="C938">
            <v>3</v>
          </cell>
          <cell r="D938">
            <v>1022</v>
          </cell>
          <cell r="E938" t="str">
            <v>IOF</v>
          </cell>
          <cell r="F938">
            <v>23.25</v>
          </cell>
          <cell r="G938">
            <v>0</v>
          </cell>
          <cell r="H938">
            <v>0</v>
          </cell>
          <cell r="I938">
            <v>23.25</v>
          </cell>
        </row>
        <row r="939">
          <cell r="A939" t="str">
            <v>3.2.4.02.009</v>
          </cell>
          <cell r="B939" t="str">
            <v>A</v>
          </cell>
          <cell r="C939">
            <v>3</v>
          </cell>
          <cell r="D939">
            <v>2404</v>
          </cell>
          <cell r="E939" t="str">
            <v>Atualiz. Monetária Depósitos de</v>
          </cell>
          <cell r="F939">
            <v>6124.36</v>
          </cell>
          <cell r="G939">
            <v>2814.35</v>
          </cell>
          <cell r="H939">
            <v>0</v>
          </cell>
          <cell r="I939">
            <v>8938.7099999999991</v>
          </cell>
        </row>
        <row r="940">
          <cell r="A940" t="str">
            <v>3.2.5</v>
          </cell>
          <cell r="B940" t="str">
            <v>S</v>
          </cell>
          <cell r="C940">
            <v>3</v>
          </cell>
          <cell r="D940">
            <v>1024</v>
          </cell>
          <cell r="E940" t="str">
            <v>Provisões Constituídas</v>
          </cell>
          <cell r="F940">
            <v>883747.49</v>
          </cell>
          <cell r="G940">
            <v>2136498.7799999998</v>
          </cell>
          <cell r="H940">
            <v>0</v>
          </cell>
          <cell r="I940">
            <v>3020246.27</v>
          </cell>
        </row>
        <row r="941">
          <cell r="A941" t="str">
            <v>3.2.5.01</v>
          </cell>
          <cell r="B941" t="str">
            <v>S</v>
          </cell>
          <cell r="C941">
            <v>3</v>
          </cell>
          <cell r="D941">
            <v>1025</v>
          </cell>
          <cell r="E941" t="str">
            <v>Provisões Tributárias</v>
          </cell>
          <cell r="F941">
            <v>854027.22</v>
          </cell>
          <cell r="G941">
            <v>2130517.04</v>
          </cell>
          <cell r="H941">
            <v>0</v>
          </cell>
          <cell r="I941">
            <v>2984544.26</v>
          </cell>
        </row>
        <row r="942">
          <cell r="A942" t="str">
            <v>3.2.5.01.001</v>
          </cell>
          <cell r="B942" t="str">
            <v>A</v>
          </cell>
          <cell r="C942">
            <v>3</v>
          </cell>
          <cell r="D942">
            <v>1026</v>
          </cell>
          <cell r="E942" t="str">
            <v>CSLL</v>
          </cell>
          <cell r="F942">
            <v>231204.94</v>
          </cell>
          <cell r="G942">
            <v>574630.34</v>
          </cell>
          <cell r="H942">
            <v>0</v>
          </cell>
          <cell r="I942">
            <v>805835.28</v>
          </cell>
        </row>
        <row r="943">
          <cell r="A943" t="str">
            <v>3.2.5.01.002</v>
          </cell>
          <cell r="B943" t="str">
            <v>A</v>
          </cell>
          <cell r="C943">
            <v>3</v>
          </cell>
          <cell r="D943">
            <v>1027</v>
          </cell>
          <cell r="E943" t="str">
            <v>IRPJ</v>
          </cell>
          <cell r="F943">
            <v>622822.28</v>
          </cell>
          <cell r="G943">
            <v>1555886.7</v>
          </cell>
          <cell r="H943">
            <v>0</v>
          </cell>
          <cell r="I943">
            <v>2178708.98</v>
          </cell>
        </row>
        <row r="944">
          <cell r="A944" t="str">
            <v>3.2.5.04</v>
          </cell>
          <cell r="B944" t="str">
            <v>S</v>
          </cell>
          <cell r="C944">
            <v>3</v>
          </cell>
          <cell r="D944">
            <v>1723</v>
          </cell>
          <cell r="E944" t="str">
            <v>Perdas</v>
          </cell>
          <cell r="F944">
            <v>29720.27</v>
          </cell>
          <cell r="G944">
            <v>5981.74</v>
          </cell>
          <cell r="H944">
            <v>0</v>
          </cell>
          <cell r="I944">
            <v>35702.01</v>
          </cell>
        </row>
        <row r="945">
          <cell r="A945" t="str">
            <v>3.2.5.04.001</v>
          </cell>
          <cell r="B945" t="str">
            <v>A</v>
          </cell>
          <cell r="C945">
            <v>3</v>
          </cell>
          <cell r="D945">
            <v>1724</v>
          </cell>
          <cell r="E945" t="str">
            <v>Perdas nos Recebimentos de Crédi</v>
          </cell>
          <cell r="F945">
            <v>29767.24</v>
          </cell>
          <cell r="G945">
            <v>5981.74</v>
          </cell>
          <cell r="H945">
            <v>0</v>
          </cell>
          <cell r="I945">
            <v>35748.980000000003</v>
          </cell>
        </row>
        <row r="946">
          <cell r="A946" t="str">
            <v>3.2.5.04.002</v>
          </cell>
          <cell r="B946" t="str">
            <v>A</v>
          </cell>
          <cell r="C946">
            <v>3</v>
          </cell>
          <cell r="D946">
            <v>2967</v>
          </cell>
          <cell r="E946" t="str">
            <v>(-) Rev. Perdas Recebimentos de</v>
          </cell>
          <cell r="F946">
            <v>46.97</v>
          </cell>
          <cell r="G946">
            <v>0</v>
          </cell>
          <cell r="H946">
            <v>0</v>
          </cell>
          <cell r="I946">
            <v>-46.97</v>
          </cell>
        </row>
        <row r="947">
          <cell r="A947" t="str">
            <v>3.2.6</v>
          </cell>
          <cell r="B947" t="str">
            <v>S</v>
          </cell>
          <cell r="C947">
            <v>3</v>
          </cell>
          <cell r="D947">
            <v>1031</v>
          </cell>
          <cell r="E947" t="str">
            <v>Resultado não Operacional</v>
          </cell>
          <cell r="F947">
            <v>0.31</v>
          </cell>
          <cell r="G947">
            <v>4.9800000000000004</v>
          </cell>
          <cell r="H947">
            <v>0</v>
          </cell>
          <cell r="I947">
            <v>5.29</v>
          </cell>
        </row>
        <row r="948">
          <cell r="A948" t="str">
            <v>3.2.6.04</v>
          </cell>
          <cell r="B948" t="str">
            <v>S</v>
          </cell>
          <cell r="C948">
            <v>3</v>
          </cell>
          <cell r="D948">
            <v>1624</v>
          </cell>
          <cell r="E948" t="str">
            <v>Ajuste de Inventário</v>
          </cell>
          <cell r="F948">
            <v>0.31</v>
          </cell>
          <cell r="G948">
            <v>4.9800000000000004</v>
          </cell>
          <cell r="H948">
            <v>0</v>
          </cell>
          <cell r="I948">
            <v>5.29</v>
          </cell>
        </row>
        <row r="949">
          <cell r="A949" t="str">
            <v>3.2.6.04.002</v>
          </cell>
          <cell r="B949" t="str">
            <v>A</v>
          </cell>
          <cell r="C949">
            <v>3</v>
          </cell>
          <cell r="D949">
            <v>2401</v>
          </cell>
          <cell r="E949" t="str">
            <v>Ajuste de Inventário - Devedor</v>
          </cell>
          <cell r="F949">
            <v>0.31</v>
          </cell>
          <cell r="G949">
            <v>4.9800000000000004</v>
          </cell>
          <cell r="H949">
            <v>0</v>
          </cell>
          <cell r="I949">
            <v>5.29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4">
          <cell r="A4" t="str">
            <v>CONTA</v>
          </cell>
          <cell r="B4" t="str">
            <v>Tipo</v>
          </cell>
          <cell r="C4" t="str">
            <v>Tipo 1</v>
          </cell>
          <cell r="D4" t="str">
            <v xml:space="preserve">REDUZIDO </v>
          </cell>
          <cell r="F4" t="str">
            <v>Saldo Anterior</v>
          </cell>
          <cell r="G4" t="str">
            <v>DEBITO</v>
          </cell>
          <cell r="H4" t="str">
            <v>CREDITO</v>
          </cell>
          <cell r="I4" t="str">
            <v>Saldo Final</v>
          </cell>
        </row>
        <row r="5">
          <cell r="A5">
            <v>1</v>
          </cell>
          <cell r="B5" t="str">
            <v>S</v>
          </cell>
          <cell r="C5">
            <v>1</v>
          </cell>
          <cell r="D5">
            <v>1</v>
          </cell>
          <cell r="E5" t="str">
            <v xml:space="preserve">ATIVO                                            </v>
          </cell>
          <cell r="F5">
            <v>959918708.77999997</v>
          </cell>
          <cell r="G5">
            <v>337314533.95999998</v>
          </cell>
          <cell r="H5">
            <v>260115792.41</v>
          </cell>
          <cell r="I5">
            <v>1037117450.33</v>
          </cell>
        </row>
        <row r="6">
          <cell r="A6" t="str">
            <v>1.1</v>
          </cell>
          <cell r="B6" t="str">
            <v>S</v>
          </cell>
          <cell r="C6">
            <v>1</v>
          </cell>
          <cell r="D6">
            <v>2</v>
          </cell>
          <cell r="E6" t="str">
            <v xml:space="preserve">Ativo Circulante                                 </v>
          </cell>
          <cell r="F6">
            <v>235942469.59</v>
          </cell>
          <cell r="G6">
            <v>58794320.75</v>
          </cell>
          <cell r="H6">
            <v>259766796.77000001</v>
          </cell>
          <cell r="I6">
            <v>34969993.57</v>
          </cell>
        </row>
        <row r="7">
          <cell r="A7" t="str">
            <v>1.1.1</v>
          </cell>
          <cell r="B7" t="str">
            <v>S</v>
          </cell>
          <cell r="C7">
            <v>1</v>
          </cell>
          <cell r="D7">
            <v>3</v>
          </cell>
          <cell r="E7" t="str">
            <v xml:space="preserve">Disponível                                       </v>
          </cell>
          <cell r="F7">
            <v>207110021.06</v>
          </cell>
          <cell r="G7">
            <v>31086932.030000001</v>
          </cell>
          <cell r="H7">
            <v>229041600.63999999</v>
          </cell>
          <cell r="I7">
            <v>9155352.4499999993</v>
          </cell>
        </row>
        <row r="8">
          <cell r="A8" t="str">
            <v>1.1.1.01</v>
          </cell>
          <cell r="B8" t="str">
            <v>S</v>
          </cell>
          <cell r="C8">
            <v>1</v>
          </cell>
          <cell r="D8">
            <v>4</v>
          </cell>
          <cell r="E8" t="str">
            <v xml:space="preserve">Caixa                                            </v>
          </cell>
          <cell r="F8">
            <v>5464.22</v>
          </cell>
          <cell r="G8">
            <v>500</v>
          </cell>
          <cell r="H8">
            <v>5964.22</v>
          </cell>
          <cell r="I8">
            <v>0</v>
          </cell>
        </row>
        <row r="9">
          <cell r="A9" t="str">
            <v>1.1.1.01.01</v>
          </cell>
          <cell r="B9" t="str">
            <v>A</v>
          </cell>
          <cell r="C9">
            <v>1</v>
          </cell>
          <cell r="D9">
            <v>5</v>
          </cell>
          <cell r="E9" t="str">
            <v xml:space="preserve">Caixa Geral                                      </v>
          </cell>
          <cell r="F9">
            <v>5464.22</v>
          </cell>
          <cell r="G9">
            <v>500</v>
          </cell>
          <cell r="H9">
            <v>5964.22</v>
          </cell>
          <cell r="I9">
            <v>0</v>
          </cell>
        </row>
        <row r="10">
          <cell r="A10" t="str">
            <v>1.1.1.02</v>
          </cell>
          <cell r="B10" t="str">
            <v>S</v>
          </cell>
          <cell r="C10">
            <v>1</v>
          </cell>
          <cell r="D10">
            <v>6</v>
          </cell>
          <cell r="E10" t="str">
            <v xml:space="preserve">Bancos c/ Movimento - EMAP                       </v>
          </cell>
          <cell r="F10">
            <v>200388157.84</v>
          </cell>
          <cell r="G10">
            <v>23370530.75</v>
          </cell>
          <cell r="H10">
            <v>222387709.78</v>
          </cell>
          <cell r="I10">
            <v>1370978.81</v>
          </cell>
        </row>
        <row r="11">
          <cell r="A11" t="str">
            <v>1.1.1.02.06</v>
          </cell>
          <cell r="B11" t="str">
            <v>A</v>
          </cell>
          <cell r="C11">
            <v>1</v>
          </cell>
          <cell r="D11">
            <v>9</v>
          </cell>
          <cell r="E11" t="str">
            <v xml:space="preserve">CEF C/C 628-0                                    </v>
          </cell>
          <cell r="F11">
            <v>27332.27</v>
          </cell>
          <cell r="G11">
            <v>0</v>
          </cell>
          <cell r="H11">
            <v>42</v>
          </cell>
          <cell r="I11">
            <v>27290.27</v>
          </cell>
        </row>
        <row r="12">
          <cell r="A12" t="str">
            <v>1.1.1.02.09</v>
          </cell>
          <cell r="B12" t="str">
            <v>A</v>
          </cell>
          <cell r="C12">
            <v>1</v>
          </cell>
          <cell r="D12">
            <v>1942</v>
          </cell>
          <cell r="E12" t="str">
            <v xml:space="preserve">CEF C/C 2349-5 - Empréstimo Consignado           </v>
          </cell>
          <cell r="F12">
            <v>1103.33</v>
          </cell>
          <cell r="G12">
            <v>30334.74</v>
          </cell>
          <cell r="H12">
            <v>42</v>
          </cell>
          <cell r="I12">
            <v>31396.07</v>
          </cell>
        </row>
        <row r="13">
          <cell r="A13" t="str">
            <v>1.1.1.02.12</v>
          </cell>
          <cell r="B13" t="str">
            <v>A</v>
          </cell>
          <cell r="C13">
            <v>1</v>
          </cell>
          <cell r="D13">
            <v>2482</v>
          </cell>
          <cell r="E13" t="str">
            <v xml:space="preserve">BB C/C 14401-0 AG. 3846-6                        </v>
          </cell>
          <cell r="F13">
            <v>200339672.22999999</v>
          </cell>
          <cell r="G13">
            <v>23339147.010000002</v>
          </cell>
          <cell r="H13">
            <v>222386576.78</v>
          </cell>
          <cell r="I13">
            <v>1292242.46</v>
          </cell>
        </row>
        <row r="14">
          <cell r="A14" t="str">
            <v>1.1.1.02.13</v>
          </cell>
          <cell r="B14" t="str">
            <v>A</v>
          </cell>
          <cell r="C14">
            <v>1</v>
          </cell>
          <cell r="D14">
            <v>2483</v>
          </cell>
          <cell r="E14" t="str">
            <v xml:space="preserve">BB C/C 105.549-6 - Concurso                      </v>
          </cell>
          <cell r="F14">
            <v>527.17999999999995</v>
          </cell>
          <cell r="G14">
            <v>0</v>
          </cell>
          <cell r="H14">
            <v>0</v>
          </cell>
          <cell r="I14">
            <v>527.17999999999995</v>
          </cell>
        </row>
        <row r="15">
          <cell r="A15" t="str">
            <v>1.1.1.02.14</v>
          </cell>
          <cell r="B15" t="str">
            <v>A</v>
          </cell>
          <cell r="C15">
            <v>1</v>
          </cell>
          <cell r="D15">
            <v>2484</v>
          </cell>
          <cell r="E15" t="str">
            <v xml:space="preserve">BB C/C 105.588-7 - C CORP                        </v>
          </cell>
          <cell r="F15">
            <v>0</v>
          </cell>
          <cell r="G15">
            <v>1049</v>
          </cell>
          <cell r="H15">
            <v>1049</v>
          </cell>
          <cell r="I15">
            <v>0</v>
          </cell>
        </row>
        <row r="16">
          <cell r="A16" t="str">
            <v>1.1.1.02.15</v>
          </cell>
          <cell r="B16" t="str">
            <v>A</v>
          </cell>
          <cell r="C16">
            <v>1</v>
          </cell>
          <cell r="D16">
            <v>2485</v>
          </cell>
          <cell r="E16" t="str">
            <v xml:space="preserve">BB C/C 105.669-7 - Fundo Social                  </v>
          </cell>
          <cell r="F16">
            <v>18820.61</v>
          </cell>
          <cell r="G16">
            <v>0</v>
          </cell>
          <cell r="H16">
            <v>0</v>
          </cell>
          <cell r="I16">
            <v>18820.61</v>
          </cell>
        </row>
        <row r="17">
          <cell r="A17" t="str">
            <v>1.1.1.02.17</v>
          </cell>
          <cell r="B17" t="str">
            <v>A</v>
          </cell>
          <cell r="C17">
            <v>1</v>
          </cell>
          <cell r="D17">
            <v>2488</v>
          </cell>
          <cell r="E17" t="str">
            <v xml:space="preserve">BB C/C 105.796-0 - Porto Grande                  </v>
          </cell>
          <cell r="F17">
            <v>702.22</v>
          </cell>
          <cell r="G17">
            <v>0</v>
          </cell>
          <cell r="H17">
            <v>0</v>
          </cell>
          <cell r="I17">
            <v>702.22</v>
          </cell>
        </row>
        <row r="18">
          <cell r="A18" t="str">
            <v>1.1.1.04</v>
          </cell>
          <cell r="B18" t="str">
            <v>S</v>
          </cell>
          <cell r="C18">
            <v>1</v>
          </cell>
          <cell r="D18">
            <v>13</v>
          </cell>
          <cell r="E18" t="str">
            <v xml:space="preserve">Aplicações de Liquidez Imediata - EMAP           </v>
          </cell>
          <cell r="F18">
            <v>5861805.5</v>
          </cell>
          <cell r="G18">
            <v>7712084.2000000002</v>
          </cell>
          <cell r="H18">
            <v>6647926.6399999997</v>
          </cell>
          <cell r="I18">
            <v>6925963.0599999996</v>
          </cell>
        </row>
        <row r="19">
          <cell r="A19" t="str">
            <v>1.1.1.04.13</v>
          </cell>
          <cell r="B19" t="str">
            <v>A</v>
          </cell>
          <cell r="C19">
            <v>1</v>
          </cell>
          <cell r="D19">
            <v>2492</v>
          </cell>
          <cell r="E19" t="str">
            <v xml:space="preserve">BB C/C 105.549-6 Aplic BB Amplo                  </v>
          </cell>
          <cell r="F19">
            <v>151560.54999999999</v>
          </cell>
          <cell r="G19">
            <v>677.42</v>
          </cell>
          <cell r="H19">
            <v>0</v>
          </cell>
          <cell r="I19">
            <v>152237.97</v>
          </cell>
        </row>
        <row r="20">
          <cell r="A20" t="str">
            <v>1.1.1.04.14</v>
          </cell>
          <cell r="B20" t="str">
            <v>A</v>
          </cell>
          <cell r="C20">
            <v>1</v>
          </cell>
          <cell r="D20">
            <v>2493</v>
          </cell>
          <cell r="E20" t="str">
            <v xml:space="preserve">BB C/C 105.588-7 Fundo CP Admin Supremo          </v>
          </cell>
          <cell r="F20">
            <v>19110.669999999998</v>
          </cell>
          <cell r="G20">
            <v>24.12</v>
          </cell>
          <cell r="H20">
            <v>1049</v>
          </cell>
          <cell r="I20">
            <v>18085.79</v>
          </cell>
        </row>
        <row r="21">
          <cell r="A21" t="str">
            <v>1.1.1.04.15</v>
          </cell>
          <cell r="B21" t="str">
            <v>A</v>
          </cell>
          <cell r="C21">
            <v>1</v>
          </cell>
          <cell r="D21">
            <v>2495</v>
          </cell>
          <cell r="E21" t="str">
            <v xml:space="preserve">BB Poupança 105.716-2 Leilão                     </v>
          </cell>
          <cell r="F21">
            <v>967240.06</v>
          </cell>
          <cell r="G21">
            <v>3593.3</v>
          </cell>
          <cell r="H21">
            <v>0</v>
          </cell>
          <cell r="I21">
            <v>970833.36</v>
          </cell>
        </row>
        <row r="22">
          <cell r="A22" t="str">
            <v>1.1.1.04.16</v>
          </cell>
          <cell r="B22" t="str">
            <v>A</v>
          </cell>
          <cell r="C22">
            <v>1</v>
          </cell>
          <cell r="D22">
            <v>2497</v>
          </cell>
          <cell r="E22" t="str">
            <v xml:space="preserve">BB C/C  14401-0 Aplic Corp DI - AG. 3846         </v>
          </cell>
          <cell r="F22">
            <v>214828.08</v>
          </cell>
          <cell r="G22">
            <v>533.67999999999995</v>
          </cell>
          <cell r="H22">
            <v>80098.100000000006</v>
          </cell>
          <cell r="I22">
            <v>135263.66</v>
          </cell>
        </row>
        <row r="23">
          <cell r="A23" t="str">
            <v>1.1.1.04.17</v>
          </cell>
          <cell r="B23" t="str">
            <v>A</v>
          </cell>
          <cell r="C23">
            <v>1</v>
          </cell>
          <cell r="D23">
            <v>2498</v>
          </cell>
          <cell r="E23" t="str">
            <v xml:space="preserve">BB C/C 14401-0 - CDB DI SWAP - AG. 3846          </v>
          </cell>
          <cell r="F23">
            <v>4509066.1399999997</v>
          </cell>
          <cell r="G23">
            <v>7707255.6799999997</v>
          </cell>
          <cell r="H23">
            <v>6566779.54</v>
          </cell>
          <cell r="I23">
            <v>5649542.2800000003</v>
          </cell>
        </row>
        <row r="24">
          <cell r="A24" t="str">
            <v>1.1.1.05</v>
          </cell>
          <cell r="B24" t="str">
            <v>S</v>
          </cell>
          <cell r="C24">
            <v>1</v>
          </cell>
          <cell r="D24">
            <v>19</v>
          </cell>
          <cell r="E24" t="str">
            <v xml:space="preserve">Aplicações de Recursos de Terceiros              </v>
          </cell>
          <cell r="F24">
            <v>854593.5</v>
          </cell>
          <cell r="G24">
            <v>3817.08</v>
          </cell>
          <cell r="H24">
            <v>0</v>
          </cell>
          <cell r="I24">
            <v>858410.58</v>
          </cell>
        </row>
        <row r="25">
          <cell r="A25" t="str">
            <v>1.1.1.05.09</v>
          </cell>
          <cell r="B25" t="str">
            <v>A</v>
          </cell>
          <cell r="C25">
            <v>1</v>
          </cell>
          <cell r="D25">
            <v>2491</v>
          </cell>
          <cell r="E25" t="str">
            <v xml:space="preserve">BB C/C 14401-0 AG.3846-6-Poupança-Caução         </v>
          </cell>
          <cell r="F25">
            <v>854593.5</v>
          </cell>
          <cell r="G25">
            <v>3817.08</v>
          </cell>
          <cell r="H25">
            <v>0</v>
          </cell>
          <cell r="I25">
            <v>858410.58</v>
          </cell>
        </row>
        <row r="26">
          <cell r="A26" t="str">
            <v>1.1.2</v>
          </cell>
          <cell r="B26" t="str">
            <v>S</v>
          </cell>
          <cell r="C26">
            <v>1</v>
          </cell>
          <cell r="D26">
            <v>24</v>
          </cell>
          <cell r="E26" t="str">
            <v xml:space="preserve">Faturas/Contas a Receber                         </v>
          </cell>
          <cell r="F26">
            <v>12081804.300000001</v>
          </cell>
          <cell r="G26">
            <v>22700829.789999999</v>
          </cell>
          <cell r="H26">
            <v>24312858.399999999</v>
          </cell>
          <cell r="I26">
            <v>10469775.689999999</v>
          </cell>
        </row>
        <row r="27">
          <cell r="A27" t="str">
            <v>1.1.2.01</v>
          </cell>
          <cell r="B27" t="str">
            <v>S</v>
          </cell>
          <cell r="C27">
            <v>1</v>
          </cell>
          <cell r="D27">
            <v>25</v>
          </cell>
          <cell r="E27" t="str">
            <v xml:space="preserve">Faturas de Serviços                              </v>
          </cell>
          <cell r="F27">
            <v>12081804.300000001</v>
          </cell>
          <cell r="G27">
            <v>22700829.789999999</v>
          </cell>
          <cell r="H27">
            <v>24312858.399999999</v>
          </cell>
          <cell r="I27">
            <v>10469775.689999999</v>
          </cell>
        </row>
        <row r="28">
          <cell r="A28" t="str">
            <v>1.1.2.01.01</v>
          </cell>
          <cell r="B28" t="str">
            <v>S</v>
          </cell>
          <cell r="C28">
            <v>1</v>
          </cell>
          <cell r="D28">
            <v>26</v>
          </cell>
          <cell r="E28" t="str">
            <v xml:space="preserve">Clientes                                         </v>
          </cell>
          <cell r="F28">
            <v>11596237.640000001</v>
          </cell>
          <cell r="G28">
            <v>15577088.32</v>
          </cell>
          <cell r="H28">
            <v>16703550.27</v>
          </cell>
          <cell r="I28">
            <v>10469775.689999999</v>
          </cell>
        </row>
        <row r="29">
          <cell r="A29" t="str">
            <v>1.1.2.01.01.0001</v>
          </cell>
          <cell r="B29" t="str">
            <v>A</v>
          </cell>
          <cell r="C29">
            <v>1</v>
          </cell>
          <cell r="D29">
            <v>27</v>
          </cell>
          <cell r="E29" t="str">
            <v xml:space="preserve">Consórcio de Alumínio do Maranhão                </v>
          </cell>
          <cell r="F29">
            <v>57.9</v>
          </cell>
          <cell r="G29">
            <v>724.8</v>
          </cell>
          <cell r="H29">
            <v>57.9</v>
          </cell>
          <cell r="I29">
            <v>724.8</v>
          </cell>
        </row>
        <row r="30">
          <cell r="A30" t="str">
            <v>1.1.2.01.01.0004</v>
          </cell>
          <cell r="B30" t="str">
            <v>A</v>
          </cell>
          <cell r="C30">
            <v>1</v>
          </cell>
          <cell r="D30">
            <v>30</v>
          </cell>
          <cell r="E30" t="str">
            <v xml:space="preserve">Brazshipping Marítima Ltda                       </v>
          </cell>
          <cell r="F30">
            <v>185095.08</v>
          </cell>
          <cell r="G30">
            <v>28933.33</v>
          </cell>
          <cell r="H30">
            <v>203400.52</v>
          </cell>
          <cell r="I30">
            <v>10627.89</v>
          </cell>
        </row>
        <row r="31">
          <cell r="A31" t="str">
            <v>1.1.2.01.01.0010</v>
          </cell>
          <cell r="B31" t="str">
            <v>A</v>
          </cell>
          <cell r="C31">
            <v>1</v>
          </cell>
          <cell r="D31">
            <v>36</v>
          </cell>
          <cell r="E31" t="str">
            <v xml:space="preserve">Granel Quimica Ltda                              </v>
          </cell>
          <cell r="F31">
            <v>191659.17</v>
          </cell>
          <cell r="G31">
            <v>306370.08</v>
          </cell>
          <cell r="H31">
            <v>306370.08</v>
          </cell>
          <cell r="I31">
            <v>191659.17</v>
          </cell>
        </row>
        <row r="32">
          <cell r="A32" t="str">
            <v>1.1.2.01.01.0012</v>
          </cell>
          <cell r="B32" t="str">
            <v>A</v>
          </cell>
          <cell r="C32">
            <v>1</v>
          </cell>
          <cell r="D32">
            <v>38</v>
          </cell>
          <cell r="E32" t="str">
            <v xml:space="preserve">Moinhos Cruzeiro do Sul S/A                      </v>
          </cell>
          <cell r="F32">
            <v>35384.800000000003</v>
          </cell>
          <cell r="G32">
            <v>62693.82</v>
          </cell>
          <cell r="H32">
            <v>62693.82</v>
          </cell>
          <cell r="I32">
            <v>35384.800000000003</v>
          </cell>
        </row>
        <row r="33">
          <cell r="A33" t="str">
            <v>1.1.2.01.01.0013</v>
          </cell>
          <cell r="B33" t="str">
            <v>A</v>
          </cell>
          <cell r="C33">
            <v>1</v>
          </cell>
          <cell r="D33">
            <v>39</v>
          </cell>
          <cell r="E33" t="str">
            <v xml:space="preserve">Pedreiras Transporte do Maranhão Ltda            </v>
          </cell>
          <cell r="F33">
            <v>70073.91</v>
          </cell>
          <cell r="G33">
            <v>46620.19</v>
          </cell>
          <cell r="H33">
            <v>44514.58</v>
          </cell>
          <cell r="I33">
            <v>72179.520000000004</v>
          </cell>
        </row>
        <row r="34">
          <cell r="A34" t="str">
            <v>1.1.2.01.01.0014</v>
          </cell>
          <cell r="B34" t="str">
            <v>A</v>
          </cell>
          <cell r="C34">
            <v>1</v>
          </cell>
          <cell r="D34">
            <v>40</v>
          </cell>
          <cell r="E34" t="str">
            <v xml:space="preserve">Petrobras Distribuidora S/A                      </v>
          </cell>
          <cell r="F34">
            <v>447177.64</v>
          </cell>
          <cell r="G34">
            <v>689995.2</v>
          </cell>
          <cell r="H34">
            <v>1036316.28</v>
          </cell>
          <cell r="I34">
            <v>100856.56</v>
          </cell>
        </row>
        <row r="35">
          <cell r="A35" t="str">
            <v>1.1.2.01.01.0015</v>
          </cell>
          <cell r="B35" t="str">
            <v>A</v>
          </cell>
          <cell r="C35">
            <v>1</v>
          </cell>
          <cell r="D35">
            <v>41</v>
          </cell>
          <cell r="E35" t="str">
            <v xml:space="preserve">Petróleo Brasileiro S/A                          </v>
          </cell>
          <cell r="F35">
            <v>1543698.91</v>
          </cell>
          <cell r="G35">
            <v>2118063.84</v>
          </cell>
          <cell r="H35">
            <v>2364398.38</v>
          </cell>
          <cell r="I35">
            <v>1297364.3700000001</v>
          </cell>
        </row>
        <row r="36">
          <cell r="A36" t="str">
            <v>1.1.2.01.01.0016</v>
          </cell>
          <cell r="B36" t="str">
            <v>A</v>
          </cell>
          <cell r="C36">
            <v>1</v>
          </cell>
          <cell r="D36">
            <v>42</v>
          </cell>
          <cell r="E36" t="str">
            <v xml:space="preserve">Petróleo Sabbá S/A                               </v>
          </cell>
          <cell r="F36">
            <v>0</v>
          </cell>
          <cell r="G36">
            <v>458101.11</v>
          </cell>
          <cell r="H36">
            <v>373679.7</v>
          </cell>
          <cell r="I36">
            <v>84421.41</v>
          </cell>
        </row>
        <row r="37">
          <cell r="A37" t="str">
            <v>1.1.2.01.01.0018</v>
          </cell>
          <cell r="B37" t="str">
            <v>A</v>
          </cell>
          <cell r="C37">
            <v>1</v>
          </cell>
          <cell r="D37">
            <v>44</v>
          </cell>
          <cell r="E37" t="str">
            <v xml:space="preserve">Ipiranga                                         </v>
          </cell>
          <cell r="F37">
            <v>189461.96</v>
          </cell>
          <cell r="G37">
            <v>359420.51</v>
          </cell>
          <cell r="H37">
            <v>473024.85</v>
          </cell>
          <cell r="I37">
            <v>75857.62</v>
          </cell>
        </row>
        <row r="38">
          <cell r="A38" t="str">
            <v>1.1.2.01.01.0019</v>
          </cell>
          <cell r="B38" t="str">
            <v>A</v>
          </cell>
          <cell r="C38">
            <v>1</v>
          </cell>
          <cell r="D38">
            <v>45</v>
          </cell>
          <cell r="E38" t="str">
            <v xml:space="preserve">Williams Serviços Marítimos Ltda                 </v>
          </cell>
          <cell r="F38">
            <v>0</v>
          </cell>
          <cell r="G38">
            <v>10550.33</v>
          </cell>
          <cell r="H38">
            <v>10550.33</v>
          </cell>
          <cell r="I38">
            <v>0</v>
          </cell>
        </row>
        <row r="39">
          <cell r="A39" t="str">
            <v>1.1.2.01.01.0020</v>
          </cell>
          <cell r="B39" t="str">
            <v>A</v>
          </cell>
          <cell r="C39">
            <v>1</v>
          </cell>
          <cell r="D39">
            <v>46</v>
          </cell>
          <cell r="E39" t="str">
            <v xml:space="preserve">Wilson Sons Agencia Marítima Ltda                </v>
          </cell>
          <cell r="F39">
            <v>6341.72</v>
          </cell>
          <cell r="G39">
            <v>10283.85</v>
          </cell>
          <cell r="H39">
            <v>16625.57</v>
          </cell>
          <cell r="I39">
            <v>0</v>
          </cell>
        </row>
        <row r="40">
          <cell r="A40" t="str">
            <v>1.1.2.01.01.0023</v>
          </cell>
          <cell r="B40" t="str">
            <v>A</v>
          </cell>
          <cell r="C40">
            <v>1</v>
          </cell>
          <cell r="D40">
            <v>49</v>
          </cell>
          <cell r="E40" t="str">
            <v xml:space="preserve">Internacional Marítima Ltda.                     </v>
          </cell>
          <cell r="F40">
            <v>14102.8</v>
          </cell>
          <cell r="G40">
            <v>26928.87</v>
          </cell>
          <cell r="H40">
            <v>27113.82</v>
          </cell>
          <cell r="I40">
            <v>13917.85</v>
          </cell>
        </row>
        <row r="41">
          <cell r="A41" t="str">
            <v>1.1.2.01.01.0026</v>
          </cell>
          <cell r="B41" t="str">
            <v>A</v>
          </cell>
          <cell r="C41">
            <v>1</v>
          </cell>
          <cell r="D41">
            <v>52</v>
          </cell>
          <cell r="E41" t="str">
            <v xml:space="preserve">Companhia Operadora Portuária do Itaqui          </v>
          </cell>
          <cell r="F41">
            <v>296551.11</v>
          </cell>
          <cell r="G41">
            <v>81226.570000000007</v>
          </cell>
          <cell r="H41">
            <v>106028.08</v>
          </cell>
          <cell r="I41">
            <v>271749.59999999998</v>
          </cell>
        </row>
        <row r="42">
          <cell r="A42" t="str">
            <v>1.1.2.01.01.0029</v>
          </cell>
          <cell r="B42" t="str">
            <v>A</v>
          </cell>
          <cell r="C42">
            <v>1</v>
          </cell>
          <cell r="D42">
            <v>55</v>
          </cell>
          <cell r="E42" t="str">
            <v xml:space="preserve">Nacional Gás Butano Distribuidora Ltda           </v>
          </cell>
          <cell r="F42">
            <v>0</v>
          </cell>
          <cell r="G42">
            <v>346.35</v>
          </cell>
          <cell r="H42">
            <v>0</v>
          </cell>
          <cell r="I42">
            <v>346.35</v>
          </cell>
        </row>
        <row r="43">
          <cell r="A43" t="str">
            <v>1.1.2.01.01.0030</v>
          </cell>
          <cell r="B43" t="str">
            <v>A</v>
          </cell>
          <cell r="C43">
            <v>1</v>
          </cell>
          <cell r="D43">
            <v>56</v>
          </cell>
          <cell r="E43" t="str">
            <v xml:space="preserve">N. Magioli Agencia Marítima LTDA                 </v>
          </cell>
          <cell r="F43">
            <v>0</v>
          </cell>
          <cell r="G43">
            <v>2252.2399999999998</v>
          </cell>
          <cell r="H43">
            <v>0</v>
          </cell>
          <cell r="I43">
            <v>2252.2399999999998</v>
          </cell>
        </row>
        <row r="44">
          <cell r="A44" t="str">
            <v>1.1.2.01.01.0033</v>
          </cell>
          <cell r="B44" t="str">
            <v>A</v>
          </cell>
          <cell r="C44">
            <v>1</v>
          </cell>
          <cell r="D44">
            <v>59</v>
          </cell>
          <cell r="E44" t="str">
            <v xml:space="preserve">CVRD -  Estrada Ferro Carajas                    </v>
          </cell>
          <cell r="F44">
            <v>228858.92</v>
          </cell>
          <cell r="G44">
            <v>0</v>
          </cell>
          <cell r="H44">
            <v>228858.92</v>
          </cell>
          <cell r="I44">
            <v>0</v>
          </cell>
        </row>
        <row r="45">
          <cell r="A45" t="str">
            <v>1.1.2.01.01.0036</v>
          </cell>
          <cell r="B45" t="str">
            <v>A</v>
          </cell>
          <cell r="C45">
            <v>1</v>
          </cell>
          <cell r="D45">
            <v>62</v>
          </cell>
          <cell r="E45" t="str">
            <v xml:space="preserve">Petrobrás Transporte S/A.                        </v>
          </cell>
          <cell r="F45">
            <v>7548.03</v>
          </cell>
          <cell r="G45">
            <v>8472.09</v>
          </cell>
          <cell r="H45">
            <v>8472.09</v>
          </cell>
          <cell r="I45">
            <v>7548.03</v>
          </cell>
        </row>
        <row r="46">
          <cell r="A46" t="str">
            <v>1.1.2.01.01.0042</v>
          </cell>
          <cell r="B46" t="str">
            <v>A</v>
          </cell>
          <cell r="C46">
            <v>1</v>
          </cell>
          <cell r="D46">
            <v>68</v>
          </cell>
          <cell r="E46" t="str">
            <v xml:space="preserve">Serviporto - Serviços Portuários Ltda.           </v>
          </cell>
          <cell r="F46">
            <v>50314.43</v>
          </cell>
          <cell r="G46">
            <v>24450.51</v>
          </cell>
          <cell r="H46">
            <v>37603.17</v>
          </cell>
          <cell r="I46">
            <v>37161.769999999997</v>
          </cell>
        </row>
        <row r="47">
          <cell r="A47" t="str">
            <v>1.1.2.01.01.0045</v>
          </cell>
          <cell r="B47" t="str">
            <v>A</v>
          </cell>
          <cell r="C47">
            <v>1</v>
          </cell>
          <cell r="D47">
            <v>71</v>
          </cell>
          <cell r="E47" t="str">
            <v xml:space="preserve">Gusa Nordeste S/A - Matriz                       </v>
          </cell>
          <cell r="F47">
            <v>416666.64</v>
          </cell>
          <cell r="G47">
            <v>34722.22</v>
          </cell>
          <cell r="H47">
            <v>34722.22</v>
          </cell>
          <cell r="I47">
            <v>416666.64</v>
          </cell>
        </row>
        <row r="48">
          <cell r="A48" t="str">
            <v>1.1.2.01.01.0059</v>
          </cell>
          <cell r="B48" t="str">
            <v>A</v>
          </cell>
          <cell r="C48">
            <v>1</v>
          </cell>
          <cell r="D48">
            <v>85</v>
          </cell>
          <cell r="E48" t="str">
            <v xml:space="preserve">Viena Siderurgica S/A.                           </v>
          </cell>
          <cell r="F48">
            <v>346564.21</v>
          </cell>
          <cell r="G48">
            <v>0</v>
          </cell>
          <cell r="H48">
            <v>346564.21</v>
          </cell>
          <cell r="I48">
            <v>0</v>
          </cell>
        </row>
        <row r="49">
          <cell r="A49" t="str">
            <v>1.1.2.01.01.0065</v>
          </cell>
          <cell r="B49" t="str">
            <v>A</v>
          </cell>
          <cell r="C49">
            <v>1</v>
          </cell>
          <cell r="D49">
            <v>91</v>
          </cell>
          <cell r="E49" t="str">
            <v xml:space="preserve">Fertilizantes Tocantins Ltda                     </v>
          </cell>
          <cell r="F49">
            <v>0</v>
          </cell>
          <cell r="G49">
            <v>76993.5</v>
          </cell>
          <cell r="H49">
            <v>41840.22</v>
          </cell>
          <cell r="I49">
            <v>35153.279999999999</v>
          </cell>
        </row>
        <row r="50">
          <cell r="A50" t="str">
            <v>1.1.2.01.01.0090</v>
          </cell>
          <cell r="B50" t="str">
            <v>A</v>
          </cell>
          <cell r="C50">
            <v>1</v>
          </cell>
          <cell r="D50">
            <v>116</v>
          </cell>
          <cell r="E50" t="str">
            <v xml:space="preserve">Cia Vale do Rio Doce - Ponta da Madeira          </v>
          </cell>
          <cell r="F50">
            <v>928078.94</v>
          </cell>
          <cell r="G50">
            <v>726277.94</v>
          </cell>
          <cell r="H50">
            <v>928078.94</v>
          </cell>
          <cell r="I50">
            <v>726277.94</v>
          </cell>
        </row>
        <row r="51">
          <cell r="A51" t="str">
            <v>1.1.2.01.01.0098</v>
          </cell>
          <cell r="B51" t="str">
            <v>A</v>
          </cell>
          <cell r="C51">
            <v>1</v>
          </cell>
          <cell r="D51">
            <v>124</v>
          </cell>
          <cell r="E51" t="str">
            <v xml:space="preserve">Risa S/A                                         </v>
          </cell>
          <cell r="F51">
            <v>0</v>
          </cell>
          <cell r="G51">
            <v>40556.74</v>
          </cell>
          <cell r="H51">
            <v>40556.74</v>
          </cell>
          <cell r="I51">
            <v>0</v>
          </cell>
        </row>
        <row r="52">
          <cell r="A52" t="str">
            <v>1.1.2.01.01.0099</v>
          </cell>
          <cell r="B52" t="str">
            <v>A</v>
          </cell>
          <cell r="C52">
            <v>1</v>
          </cell>
          <cell r="D52">
            <v>125</v>
          </cell>
          <cell r="E52" t="str">
            <v xml:space="preserve">Shell do Brsil ltda                              </v>
          </cell>
          <cell r="F52">
            <v>0</v>
          </cell>
          <cell r="G52">
            <v>127626.45</v>
          </cell>
          <cell r="H52">
            <v>62146.86</v>
          </cell>
          <cell r="I52">
            <v>65479.59</v>
          </cell>
        </row>
        <row r="53">
          <cell r="A53" t="str">
            <v>1.1.2.01.01.0103</v>
          </cell>
          <cell r="B53" t="str">
            <v>A</v>
          </cell>
          <cell r="C53">
            <v>1</v>
          </cell>
          <cell r="D53">
            <v>129</v>
          </cell>
          <cell r="E53" t="str">
            <v xml:space="preserve">Yara Brasil Fertilizantes São Luis               </v>
          </cell>
          <cell r="F53">
            <v>58749.24</v>
          </cell>
          <cell r="G53">
            <v>190332.77</v>
          </cell>
          <cell r="H53">
            <v>249082.01</v>
          </cell>
          <cell r="I53">
            <v>0</v>
          </cell>
        </row>
        <row r="54">
          <cell r="A54" t="str">
            <v>1.1.2.01.01.0134</v>
          </cell>
          <cell r="B54" t="str">
            <v>A</v>
          </cell>
          <cell r="C54">
            <v>1</v>
          </cell>
          <cell r="D54">
            <v>160</v>
          </cell>
          <cell r="E54" t="str">
            <v xml:space="preserve">FERTIPAR                                         </v>
          </cell>
          <cell r="F54">
            <v>59037.23</v>
          </cell>
          <cell r="G54">
            <v>125448.7</v>
          </cell>
          <cell r="H54">
            <v>118435.97</v>
          </cell>
          <cell r="I54">
            <v>66049.960000000006</v>
          </cell>
        </row>
        <row r="55">
          <cell r="A55" t="str">
            <v>1.1.2.01.01.0174</v>
          </cell>
          <cell r="B55" t="str">
            <v>A</v>
          </cell>
          <cell r="C55">
            <v>1</v>
          </cell>
          <cell r="D55">
            <v>200</v>
          </cell>
          <cell r="E55" t="str">
            <v xml:space="preserve">Iss Marine Services                              </v>
          </cell>
          <cell r="F55">
            <v>121906.63</v>
          </cell>
          <cell r="G55">
            <v>83305.11</v>
          </cell>
          <cell r="H55">
            <v>121906.63</v>
          </cell>
          <cell r="I55">
            <v>83305.11</v>
          </cell>
        </row>
        <row r="56">
          <cell r="A56" t="str">
            <v>1.1.2.01.01.0188</v>
          </cell>
          <cell r="B56" t="str">
            <v>A</v>
          </cell>
          <cell r="C56">
            <v>1</v>
          </cell>
          <cell r="D56">
            <v>214</v>
          </cell>
          <cell r="E56" t="str">
            <v xml:space="preserve">REBRAS - Saam Smit Towage Brasil S.A             </v>
          </cell>
          <cell r="F56">
            <v>6923.74</v>
          </cell>
          <cell r="G56">
            <v>0</v>
          </cell>
          <cell r="H56">
            <v>6923.74</v>
          </cell>
          <cell r="I56">
            <v>0</v>
          </cell>
        </row>
        <row r="57">
          <cell r="A57" t="str">
            <v>1.1.2.01.01.0212</v>
          </cell>
          <cell r="B57" t="str">
            <v>A</v>
          </cell>
          <cell r="C57">
            <v>1</v>
          </cell>
          <cell r="D57">
            <v>1065</v>
          </cell>
          <cell r="E57" t="str">
            <v xml:space="preserve">UTE Porto do Itaqui Geração de Energia           </v>
          </cell>
          <cell r="F57">
            <v>418928.88</v>
          </cell>
          <cell r="G57">
            <v>171875.6</v>
          </cell>
          <cell r="H57">
            <v>418928.88</v>
          </cell>
          <cell r="I57">
            <v>171875.6</v>
          </cell>
        </row>
        <row r="58">
          <cell r="A58" t="str">
            <v>1.1.2.01.01.0222</v>
          </cell>
          <cell r="B58" t="str">
            <v>A</v>
          </cell>
          <cell r="C58">
            <v>1</v>
          </cell>
          <cell r="D58">
            <v>1100</v>
          </cell>
          <cell r="E58" t="str">
            <v xml:space="preserve">Brazil Maritima                                  </v>
          </cell>
          <cell r="F58">
            <v>0</v>
          </cell>
          <cell r="G58">
            <v>47.92</v>
          </cell>
          <cell r="H58">
            <v>47.92</v>
          </cell>
          <cell r="I58">
            <v>0</v>
          </cell>
        </row>
        <row r="59">
          <cell r="A59" t="str">
            <v>1.1.2.01.01.0252</v>
          </cell>
          <cell r="B59" t="str">
            <v>A</v>
          </cell>
          <cell r="C59">
            <v>1</v>
          </cell>
          <cell r="D59">
            <v>1189</v>
          </cell>
          <cell r="E59" t="str">
            <v xml:space="preserve">Orion Rodos Maritima                             </v>
          </cell>
          <cell r="F59">
            <v>6712.87</v>
          </cell>
          <cell r="G59">
            <v>42596.56</v>
          </cell>
          <cell r="H59">
            <v>47990.33</v>
          </cell>
          <cell r="I59">
            <v>1319.1</v>
          </cell>
        </row>
        <row r="60">
          <cell r="A60" t="str">
            <v>1.1.2.01.01.0266</v>
          </cell>
          <cell r="B60" t="str">
            <v>A</v>
          </cell>
          <cell r="C60">
            <v>1</v>
          </cell>
          <cell r="D60">
            <v>1233</v>
          </cell>
          <cell r="E60" t="str">
            <v xml:space="preserve">Total Distribuidora - Porto do Itaqui            </v>
          </cell>
          <cell r="F60">
            <v>98286.03</v>
          </cell>
          <cell r="G60">
            <v>259406.05</v>
          </cell>
          <cell r="H60">
            <v>177827.21</v>
          </cell>
          <cell r="I60">
            <v>179864.87</v>
          </cell>
        </row>
        <row r="61">
          <cell r="A61" t="str">
            <v>1.1.2.01.01.0274</v>
          </cell>
          <cell r="B61" t="str">
            <v>A</v>
          </cell>
          <cell r="C61">
            <v>1</v>
          </cell>
          <cell r="D61">
            <v>1269</v>
          </cell>
          <cell r="E61" t="str">
            <v xml:space="preserve">Ribeirão S.A - Piauí                             </v>
          </cell>
          <cell r="F61">
            <v>0</v>
          </cell>
          <cell r="G61">
            <v>92382.69</v>
          </cell>
          <cell r="H61">
            <v>92382.69</v>
          </cell>
          <cell r="I61">
            <v>0</v>
          </cell>
        </row>
        <row r="62">
          <cell r="A62" t="str">
            <v>1.1.2.01.01.0275</v>
          </cell>
          <cell r="B62" t="str">
            <v>A</v>
          </cell>
          <cell r="C62">
            <v>1</v>
          </cell>
          <cell r="D62">
            <v>1270</v>
          </cell>
          <cell r="E62" t="str">
            <v xml:space="preserve">Camil Alimentos - MA                             </v>
          </cell>
          <cell r="F62">
            <v>0</v>
          </cell>
          <cell r="G62">
            <v>5327.42</v>
          </cell>
          <cell r="H62">
            <v>5327.42</v>
          </cell>
          <cell r="I62">
            <v>0</v>
          </cell>
        </row>
        <row r="63">
          <cell r="A63" t="str">
            <v>1.1.2.01.01.0276</v>
          </cell>
          <cell r="B63" t="str">
            <v>A</v>
          </cell>
          <cell r="C63">
            <v>1</v>
          </cell>
          <cell r="D63">
            <v>1271</v>
          </cell>
          <cell r="E63" t="str">
            <v xml:space="preserve">Distribuidora Tabocão Ltda                       </v>
          </cell>
          <cell r="F63">
            <v>807.04</v>
          </cell>
          <cell r="G63">
            <v>2301.9899999999998</v>
          </cell>
          <cell r="H63">
            <v>2047.05</v>
          </cell>
          <cell r="I63">
            <v>1061.98</v>
          </cell>
        </row>
        <row r="64">
          <cell r="A64" t="str">
            <v>1.1.2.01.01.0282</v>
          </cell>
          <cell r="B64" t="str">
            <v>A</v>
          </cell>
          <cell r="C64">
            <v>1</v>
          </cell>
          <cell r="D64">
            <v>1282</v>
          </cell>
          <cell r="E64" t="str">
            <v xml:space="preserve">Fertilizantes Tocantins - Estiva                 </v>
          </cell>
          <cell r="F64">
            <v>80654.52</v>
          </cell>
          <cell r="G64">
            <v>52876.09</v>
          </cell>
          <cell r="H64">
            <v>106803.17</v>
          </cell>
          <cell r="I64">
            <v>26727.439999999999</v>
          </cell>
        </row>
        <row r="65">
          <cell r="A65" t="str">
            <v>1.1.2.01.01.0313</v>
          </cell>
          <cell r="B65" t="str">
            <v>A</v>
          </cell>
          <cell r="C65">
            <v>1</v>
          </cell>
          <cell r="D65">
            <v>1405</v>
          </cell>
          <cell r="E65" t="str">
            <v xml:space="preserve">Suzano Papel e Celulose                          </v>
          </cell>
          <cell r="F65">
            <v>370467.86</v>
          </cell>
          <cell r="G65">
            <v>628566.84</v>
          </cell>
          <cell r="H65">
            <v>659071.07999999996</v>
          </cell>
          <cell r="I65">
            <v>339963.62</v>
          </cell>
        </row>
        <row r="66">
          <cell r="A66" t="str">
            <v>1.1.2.01.01.0314</v>
          </cell>
          <cell r="B66" t="str">
            <v>A</v>
          </cell>
          <cell r="C66">
            <v>1</v>
          </cell>
          <cell r="D66">
            <v>1409</v>
          </cell>
          <cell r="E66" t="str">
            <v xml:space="preserve">Louis Dreyfus Commodities Brasil                 </v>
          </cell>
          <cell r="F66">
            <v>0</v>
          </cell>
          <cell r="G66">
            <v>123750</v>
          </cell>
          <cell r="H66">
            <v>23750</v>
          </cell>
          <cell r="I66">
            <v>100000</v>
          </cell>
        </row>
        <row r="67">
          <cell r="A67" t="str">
            <v>1.1.2.01.01.0315</v>
          </cell>
          <cell r="B67" t="str">
            <v>A</v>
          </cell>
          <cell r="C67">
            <v>1</v>
          </cell>
          <cell r="D67">
            <v>1410</v>
          </cell>
          <cell r="E67" t="str">
            <v xml:space="preserve">Amaggi Exportação e Importação Ltda              </v>
          </cell>
          <cell r="F67">
            <v>58333.33</v>
          </cell>
          <cell r="G67">
            <v>23750</v>
          </cell>
          <cell r="H67">
            <v>82083.33</v>
          </cell>
          <cell r="I67">
            <v>0</v>
          </cell>
        </row>
        <row r="68">
          <cell r="A68" t="str">
            <v>1.1.2.01.01.0316</v>
          </cell>
          <cell r="B68" t="str">
            <v>A</v>
          </cell>
          <cell r="C68">
            <v>1</v>
          </cell>
          <cell r="D68">
            <v>1411</v>
          </cell>
          <cell r="E68" t="str">
            <v xml:space="preserve">Terminal Corredor Norte S/A                      </v>
          </cell>
          <cell r="F68">
            <v>286123.03000000003</v>
          </cell>
          <cell r="G68">
            <v>284793.51</v>
          </cell>
          <cell r="H68">
            <v>475380.62</v>
          </cell>
          <cell r="I68">
            <v>95535.92</v>
          </cell>
        </row>
        <row r="69">
          <cell r="A69" t="str">
            <v>1.1.2.01.01.0317</v>
          </cell>
          <cell r="B69" t="str">
            <v>A</v>
          </cell>
          <cell r="C69">
            <v>1</v>
          </cell>
          <cell r="D69">
            <v>1412</v>
          </cell>
          <cell r="E69" t="str">
            <v xml:space="preserve">Glencore Serviços e Comércio                     </v>
          </cell>
          <cell r="F69">
            <v>90155.53</v>
          </cell>
          <cell r="G69">
            <v>90155.53</v>
          </cell>
          <cell r="H69">
            <v>90155.53</v>
          </cell>
          <cell r="I69">
            <v>90155.53</v>
          </cell>
        </row>
        <row r="70">
          <cell r="A70" t="str">
            <v>1.1.2.01.01.0321</v>
          </cell>
          <cell r="B70" t="str">
            <v>A</v>
          </cell>
          <cell r="C70">
            <v>1</v>
          </cell>
          <cell r="D70">
            <v>1418</v>
          </cell>
          <cell r="E70" t="str">
            <v xml:space="preserve">Amaggi &amp; LD Commodities Terminais                </v>
          </cell>
          <cell r="F70">
            <v>0</v>
          </cell>
          <cell r="G70">
            <v>90155.53</v>
          </cell>
          <cell r="H70">
            <v>90155.53</v>
          </cell>
          <cell r="I70">
            <v>0</v>
          </cell>
        </row>
        <row r="71">
          <cell r="A71" t="str">
            <v>1.1.2.01.01.0334</v>
          </cell>
          <cell r="B71" t="str">
            <v>A</v>
          </cell>
          <cell r="C71">
            <v>1</v>
          </cell>
          <cell r="D71">
            <v>1462</v>
          </cell>
          <cell r="E71" t="str">
            <v xml:space="preserve">Fertilizantes Tocantins Ltda                     </v>
          </cell>
          <cell r="F71">
            <v>132543.42000000001</v>
          </cell>
          <cell r="G71">
            <v>16715.25</v>
          </cell>
          <cell r="H71">
            <v>0</v>
          </cell>
          <cell r="I71">
            <v>149258.67000000001</v>
          </cell>
        </row>
        <row r="72">
          <cell r="A72" t="str">
            <v>1.1.2.01.01.0342</v>
          </cell>
          <cell r="B72" t="str">
            <v>A</v>
          </cell>
          <cell r="C72">
            <v>1</v>
          </cell>
          <cell r="D72">
            <v>1497</v>
          </cell>
          <cell r="E72" t="str">
            <v xml:space="preserve">Brasbunker Participações S.A                     </v>
          </cell>
          <cell r="F72">
            <v>6742.2</v>
          </cell>
          <cell r="G72">
            <v>6979</v>
          </cell>
          <cell r="H72">
            <v>6979</v>
          </cell>
          <cell r="I72">
            <v>6742.2</v>
          </cell>
        </row>
        <row r="73">
          <cell r="A73" t="str">
            <v>1.1.2.01.01.0363</v>
          </cell>
          <cell r="B73" t="str">
            <v>A</v>
          </cell>
          <cell r="C73">
            <v>1</v>
          </cell>
          <cell r="D73">
            <v>1541</v>
          </cell>
          <cell r="E73" t="str">
            <v xml:space="preserve">Transrio Transporte e Logistica                  </v>
          </cell>
          <cell r="F73">
            <v>0</v>
          </cell>
          <cell r="G73">
            <v>1236.24</v>
          </cell>
          <cell r="H73">
            <v>1236.24</v>
          </cell>
          <cell r="I73">
            <v>0</v>
          </cell>
        </row>
        <row r="74">
          <cell r="A74" t="str">
            <v>1.1.2.01.01.0375</v>
          </cell>
          <cell r="B74" t="str">
            <v>A</v>
          </cell>
          <cell r="C74">
            <v>1</v>
          </cell>
          <cell r="D74">
            <v>1568</v>
          </cell>
          <cell r="E74" t="str">
            <v xml:space="preserve">Gem Shipping Ltda                                </v>
          </cell>
          <cell r="F74">
            <v>10641.67</v>
          </cell>
          <cell r="G74">
            <v>7623.31</v>
          </cell>
          <cell r="H74">
            <v>18264.98</v>
          </cell>
          <cell r="I74">
            <v>0</v>
          </cell>
        </row>
        <row r="75">
          <cell r="A75" t="str">
            <v>1.1.2.01.01.0376</v>
          </cell>
          <cell r="B75" t="str">
            <v>A</v>
          </cell>
          <cell r="C75">
            <v>1</v>
          </cell>
          <cell r="D75">
            <v>1571</v>
          </cell>
          <cell r="E75" t="str">
            <v xml:space="preserve">Peninsula Norte Fertilizantes                    </v>
          </cell>
          <cell r="F75">
            <v>61793.06</v>
          </cell>
          <cell r="G75">
            <v>284181.92</v>
          </cell>
          <cell r="H75">
            <v>268025.37</v>
          </cell>
          <cell r="I75">
            <v>77949.61</v>
          </cell>
        </row>
        <row r="76">
          <cell r="A76" t="str">
            <v>1.1.2.01.01.0391</v>
          </cell>
          <cell r="B76" t="str">
            <v>A</v>
          </cell>
          <cell r="C76">
            <v>1</v>
          </cell>
          <cell r="D76">
            <v>1641</v>
          </cell>
          <cell r="E76" t="str">
            <v xml:space="preserve">Ale Combustiveis                                 </v>
          </cell>
          <cell r="F76">
            <v>76037.789999999994</v>
          </cell>
          <cell r="G76">
            <v>114909.99</v>
          </cell>
          <cell r="H76">
            <v>129943.95</v>
          </cell>
          <cell r="I76">
            <v>61003.83</v>
          </cell>
        </row>
        <row r="77">
          <cell r="A77" t="str">
            <v>1.1.2.01.01.0394</v>
          </cell>
          <cell r="B77" t="str">
            <v>A</v>
          </cell>
          <cell r="C77">
            <v>1</v>
          </cell>
          <cell r="D77">
            <v>1655</v>
          </cell>
          <cell r="E77" t="str">
            <v xml:space="preserve">Alphamar Agência Marítima Ltda                   </v>
          </cell>
          <cell r="F77">
            <v>176143.92</v>
          </cell>
          <cell r="G77">
            <v>377570.77</v>
          </cell>
          <cell r="H77">
            <v>536891.92000000004</v>
          </cell>
          <cell r="I77">
            <v>16822.77</v>
          </cell>
        </row>
        <row r="78">
          <cell r="A78" t="str">
            <v>1.1.2.01.01.0395</v>
          </cell>
          <cell r="B78" t="str">
            <v>A</v>
          </cell>
          <cell r="C78">
            <v>1</v>
          </cell>
          <cell r="D78">
            <v>1656</v>
          </cell>
          <cell r="E78" t="str">
            <v xml:space="preserve">Rebras - Rio de Janeiro                          </v>
          </cell>
          <cell r="F78">
            <v>0</v>
          </cell>
          <cell r="G78">
            <v>6928.8</v>
          </cell>
          <cell r="H78">
            <v>0</v>
          </cell>
          <cell r="I78">
            <v>6928.8</v>
          </cell>
        </row>
        <row r="79">
          <cell r="A79" t="str">
            <v>1.1.2.01.01.0400</v>
          </cell>
          <cell r="B79" t="str">
            <v>A</v>
          </cell>
          <cell r="C79">
            <v>1</v>
          </cell>
          <cell r="D79">
            <v>1681</v>
          </cell>
          <cell r="E79" t="str">
            <v xml:space="preserve">Corredor Logistica e Infraestrutura              </v>
          </cell>
          <cell r="F79">
            <v>0</v>
          </cell>
          <cell r="G79">
            <v>592784.06000000006</v>
          </cell>
          <cell r="H79">
            <v>320568.90999999997</v>
          </cell>
          <cell r="I79">
            <v>272215.15000000002</v>
          </cell>
        </row>
        <row r="80">
          <cell r="A80" t="str">
            <v>1.1.2.01.01.0406</v>
          </cell>
          <cell r="B80" t="str">
            <v>A</v>
          </cell>
          <cell r="C80">
            <v>1</v>
          </cell>
          <cell r="D80">
            <v>1694</v>
          </cell>
          <cell r="E80" t="str">
            <v xml:space="preserve">Cargill Agricola                                 </v>
          </cell>
          <cell r="F80">
            <v>90882</v>
          </cell>
          <cell r="G80">
            <v>34433</v>
          </cell>
          <cell r="H80">
            <v>125315</v>
          </cell>
          <cell r="I80">
            <v>0</v>
          </cell>
        </row>
        <row r="81">
          <cell r="A81" t="str">
            <v>1.1.2.01.01.0408</v>
          </cell>
          <cell r="B81" t="str">
            <v>A</v>
          </cell>
          <cell r="C81">
            <v>1</v>
          </cell>
          <cell r="D81">
            <v>1705</v>
          </cell>
          <cell r="E81" t="str">
            <v xml:space="preserve">Los Grobo Ceagro do Brasil                       </v>
          </cell>
          <cell r="F81">
            <v>814.05</v>
          </cell>
          <cell r="G81">
            <v>0</v>
          </cell>
          <cell r="H81">
            <v>814.05</v>
          </cell>
          <cell r="I81">
            <v>0</v>
          </cell>
        </row>
        <row r="82">
          <cell r="A82" t="str">
            <v>1.1.2.01.01.0410</v>
          </cell>
          <cell r="B82" t="str">
            <v>A</v>
          </cell>
          <cell r="C82">
            <v>1</v>
          </cell>
          <cell r="D82">
            <v>1709</v>
          </cell>
          <cell r="E82" t="str">
            <v xml:space="preserve">Los Grobo - Filial Batavo                        </v>
          </cell>
          <cell r="F82">
            <v>165.06</v>
          </cell>
          <cell r="G82">
            <v>0</v>
          </cell>
          <cell r="H82">
            <v>165.06</v>
          </cell>
          <cell r="I82">
            <v>0</v>
          </cell>
        </row>
        <row r="83">
          <cell r="A83" t="str">
            <v>1.1.2.01.01.0412</v>
          </cell>
          <cell r="B83" t="str">
            <v>A</v>
          </cell>
          <cell r="C83">
            <v>1</v>
          </cell>
          <cell r="D83">
            <v>1711</v>
          </cell>
          <cell r="E83" t="str">
            <v xml:space="preserve">Los Grobo - Produção Batavo                      </v>
          </cell>
          <cell r="F83">
            <v>364.5</v>
          </cell>
          <cell r="G83">
            <v>0</v>
          </cell>
          <cell r="H83">
            <v>364.5</v>
          </cell>
          <cell r="I83">
            <v>0</v>
          </cell>
        </row>
        <row r="84">
          <cell r="A84" t="str">
            <v>1.1.2.01.01.0413</v>
          </cell>
          <cell r="B84" t="str">
            <v>A</v>
          </cell>
          <cell r="C84">
            <v>1</v>
          </cell>
          <cell r="D84">
            <v>1712</v>
          </cell>
          <cell r="E84" t="str">
            <v xml:space="preserve">Los Grobo - Filial Querencia                     </v>
          </cell>
          <cell r="F84">
            <v>364.5</v>
          </cell>
          <cell r="G84">
            <v>0</v>
          </cell>
          <cell r="H84">
            <v>364.5</v>
          </cell>
          <cell r="I84">
            <v>0</v>
          </cell>
        </row>
        <row r="85">
          <cell r="A85" t="str">
            <v>1.1.2.01.01.0414</v>
          </cell>
          <cell r="B85" t="str">
            <v>A</v>
          </cell>
          <cell r="C85">
            <v>1</v>
          </cell>
          <cell r="D85">
            <v>1713</v>
          </cell>
          <cell r="E85" t="str">
            <v xml:space="preserve">Los Grobo - Produção Faz.Santo Isidoro           </v>
          </cell>
          <cell r="F85">
            <v>121.5</v>
          </cell>
          <cell r="G85">
            <v>0</v>
          </cell>
          <cell r="H85">
            <v>121.5</v>
          </cell>
          <cell r="I85">
            <v>0</v>
          </cell>
        </row>
        <row r="86">
          <cell r="A86" t="str">
            <v>1.1.2.01.01.0418</v>
          </cell>
          <cell r="B86" t="str">
            <v>A</v>
          </cell>
          <cell r="C86">
            <v>1</v>
          </cell>
          <cell r="D86">
            <v>1726</v>
          </cell>
          <cell r="E86" t="str">
            <v xml:space="preserve">Los Grobo - Sambaiba                             </v>
          </cell>
          <cell r="F86">
            <v>3932.37</v>
          </cell>
          <cell r="G86">
            <v>0</v>
          </cell>
          <cell r="H86">
            <v>3932.37</v>
          </cell>
          <cell r="I86">
            <v>0</v>
          </cell>
        </row>
        <row r="87">
          <cell r="A87" t="str">
            <v>1.1.2.01.01.0423</v>
          </cell>
          <cell r="B87" t="str">
            <v>A</v>
          </cell>
          <cell r="C87">
            <v>1</v>
          </cell>
          <cell r="D87">
            <v>1736</v>
          </cell>
          <cell r="E87" t="str">
            <v xml:space="preserve">CIMAR - Cimentos do Maranhão S.A.                </v>
          </cell>
          <cell r="F87">
            <v>270446.07</v>
          </cell>
          <cell r="G87">
            <v>286661.61</v>
          </cell>
          <cell r="H87">
            <v>270446.07</v>
          </cell>
          <cell r="I87">
            <v>286661.61</v>
          </cell>
        </row>
        <row r="88">
          <cell r="A88" t="str">
            <v>1.1.2.01.01.0428</v>
          </cell>
          <cell r="B88" t="str">
            <v>A</v>
          </cell>
          <cell r="C88">
            <v>1</v>
          </cell>
          <cell r="D88">
            <v>1755</v>
          </cell>
          <cell r="E88" t="str">
            <v xml:space="preserve">4M Construções e Incorporações                   </v>
          </cell>
          <cell r="F88">
            <v>3796.71</v>
          </cell>
          <cell r="G88">
            <v>3796.71</v>
          </cell>
          <cell r="H88">
            <v>3796.71</v>
          </cell>
          <cell r="I88">
            <v>3796.71</v>
          </cell>
        </row>
        <row r="89">
          <cell r="A89" t="str">
            <v>1.1.2.01.01.0436</v>
          </cell>
          <cell r="B89" t="str">
            <v>A</v>
          </cell>
          <cell r="C89">
            <v>1</v>
          </cell>
          <cell r="D89">
            <v>1763</v>
          </cell>
          <cell r="E89" t="str">
            <v xml:space="preserve">ADM Brasil Ltda                                  </v>
          </cell>
          <cell r="F89">
            <v>169996.72</v>
          </cell>
          <cell r="G89">
            <v>0</v>
          </cell>
          <cell r="H89">
            <v>169996.72</v>
          </cell>
          <cell r="I89">
            <v>0</v>
          </cell>
        </row>
        <row r="90">
          <cell r="A90" t="str">
            <v>1.1.2.01.01.0440</v>
          </cell>
          <cell r="B90" t="str">
            <v>A</v>
          </cell>
          <cell r="C90">
            <v>1</v>
          </cell>
          <cell r="D90">
            <v>1774</v>
          </cell>
          <cell r="E90" t="str">
            <v xml:space="preserve">Amaggi &amp; LD Commodities S.A.                     </v>
          </cell>
          <cell r="F90">
            <v>0</v>
          </cell>
          <cell r="G90">
            <v>244742</v>
          </cell>
          <cell r="H90">
            <v>71000</v>
          </cell>
          <cell r="I90">
            <v>173742</v>
          </cell>
        </row>
        <row r="91">
          <cell r="A91" t="str">
            <v>1.1.2.01.01.0482</v>
          </cell>
          <cell r="B91" t="str">
            <v>A</v>
          </cell>
          <cell r="C91">
            <v>1</v>
          </cell>
          <cell r="D91">
            <v>1868</v>
          </cell>
          <cell r="E91" t="str">
            <v xml:space="preserve">Suzano Papel e Celulose                          </v>
          </cell>
          <cell r="F91">
            <v>1163309.77</v>
          </cell>
          <cell r="G91">
            <v>1163309.77</v>
          </cell>
          <cell r="H91">
            <v>1163309.77</v>
          </cell>
          <cell r="I91">
            <v>1163309.77</v>
          </cell>
        </row>
        <row r="92">
          <cell r="A92" t="str">
            <v>1.1.2.01.01.0489</v>
          </cell>
          <cell r="B92" t="str">
            <v>A</v>
          </cell>
          <cell r="C92">
            <v>1</v>
          </cell>
          <cell r="D92">
            <v>1881</v>
          </cell>
          <cell r="E92" t="str">
            <v xml:space="preserve">TOTAL DISTRIBUIDORA S.A                          </v>
          </cell>
          <cell r="F92">
            <v>6213.59</v>
          </cell>
          <cell r="G92">
            <v>6213.59</v>
          </cell>
          <cell r="H92">
            <v>6213.59</v>
          </cell>
          <cell r="I92">
            <v>6213.59</v>
          </cell>
        </row>
        <row r="93">
          <cell r="A93" t="str">
            <v>1.1.2.01.01.0490</v>
          </cell>
          <cell r="B93" t="str">
            <v>A</v>
          </cell>
          <cell r="C93">
            <v>1</v>
          </cell>
          <cell r="D93">
            <v>1894</v>
          </cell>
          <cell r="E93" t="str">
            <v xml:space="preserve">Agencia Maritima Cargonave                       </v>
          </cell>
          <cell r="F93">
            <v>151049.5</v>
          </cell>
          <cell r="G93">
            <v>364230.7</v>
          </cell>
          <cell r="H93">
            <v>326863.96000000002</v>
          </cell>
          <cell r="I93">
            <v>188416.24</v>
          </cell>
        </row>
        <row r="94">
          <cell r="A94" t="str">
            <v>1.1.2.01.01.0500</v>
          </cell>
          <cell r="B94" t="str">
            <v>A</v>
          </cell>
          <cell r="C94">
            <v>1</v>
          </cell>
          <cell r="D94">
            <v>1934</v>
          </cell>
          <cell r="E94" t="str">
            <v xml:space="preserve">Aroma &amp; Sabor Alimentos Ltda - ME                </v>
          </cell>
          <cell r="F94">
            <v>25919.68</v>
          </cell>
          <cell r="G94">
            <v>12959.84</v>
          </cell>
          <cell r="H94">
            <v>25919.68</v>
          </cell>
          <cell r="I94">
            <v>12959.84</v>
          </cell>
        </row>
        <row r="95">
          <cell r="A95" t="str">
            <v>1.1.2.01.01.0503</v>
          </cell>
          <cell r="B95" t="str">
            <v>A</v>
          </cell>
          <cell r="C95">
            <v>1</v>
          </cell>
          <cell r="D95">
            <v>1939</v>
          </cell>
          <cell r="E95" t="str">
            <v xml:space="preserve">Terminal Quimico de Aratu S/A Tequimar           </v>
          </cell>
          <cell r="F95">
            <v>44179.43</v>
          </cell>
          <cell r="G95">
            <v>43923.86</v>
          </cell>
          <cell r="H95">
            <v>47200.67</v>
          </cell>
          <cell r="I95">
            <v>40902.620000000003</v>
          </cell>
        </row>
        <row r="96">
          <cell r="A96" t="str">
            <v>1.1.2.01.01.0512</v>
          </cell>
          <cell r="B96" t="str">
            <v>A</v>
          </cell>
          <cell r="C96">
            <v>1</v>
          </cell>
          <cell r="D96">
            <v>1975</v>
          </cell>
          <cell r="E96" t="str">
            <v xml:space="preserve">Mosaic Fertilizantes do Brasil LTDA              </v>
          </cell>
          <cell r="F96">
            <v>133.36000000000001</v>
          </cell>
          <cell r="G96">
            <v>0</v>
          </cell>
          <cell r="H96">
            <v>133.36000000000001</v>
          </cell>
          <cell r="I96">
            <v>0</v>
          </cell>
        </row>
        <row r="97">
          <cell r="A97" t="str">
            <v>1.1.2.01.01.0521</v>
          </cell>
          <cell r="B97" t="str">
            <v>A</v>
          </cell>
          <cell r="C97">
            <v>1</v>
          </cell>
          <cell r="D97">
            <v>2024</v>
          </cell>
          <cell r="E97" t="str">
            <v xml:space="preserve">Ebes Engenharia Ltda                             </v>
          </cell>
          <cell r="F97">
            <v>0</v>
          </cell>
          <cell r="G97">
            <v>48.32</v>
          </cell>
          <cell r="H97">
            <v>48.32</v>
          </cell>
          <cell r="I97">
            <v>0</v>
          </cell>
        </row>
        <row r="98">
          <cell r="A98" t="str">
            <v>1.1.2.01.01.0528</v>
          </cell>
          <cell r="B98" t="str">
            <v>A</v>
          </cell>
          <cell r="C98">
            <v>1</v>
          </cell>
          <cell r="D98">
            <v>2055</v>
          </cell>
          <cell r="E98" t="str">
            <v xml:space="preserve">Associação dos Práticos do MA - APEM             </v>
          </cell>
          <cell r="F98">
            <v>13321.41</v>
          </cell>
          <cell r="G98">
            <v>22213.26</v>
          </cell>
          <cell r="H98">
            <v>22213.26</v>
          </cell>
          <cell r="I98">
            <v>13321.41</v>
          </cell>
        </row>
        <row r="99">
          <cell r="A99" t="str">
            <v>1.1.2.01.01.0529</v>
          </cell>
          <cell r="B99" t="str">
            <v>A</v>
          </cell>
          <cell r="C99">
            <v>1</v>
          </cell>
          <cell r="D99">
            <v>2056</v>
          </cell>
          <cell r="E99" t="str">
            <v xml:space="preserve">Assoc. de Posto de Taxi Ponta da Espera          </v>
          </cell>
          <cell r="F99">
            <v>455.19</v>
          </cell>
          <cell r="G99">
            <v>455.19</v>
          </cell>
          <cell r="H99">
            <v>455.19</v>
          </cell>
          <cell r="I99">
            <v>455.19</v>
          </cell>
        </row>
        <row r="100">
          <cell r="A100" t="str">
            <v>1.1.2.01.01.0545</v>
          </cell>
          <cell r="B100" t="str">
            <v>A</v>
          </cell>
          <cell r="C100">
            <v>1</v>
          </cell>
          <cell r="D100">
            <v>2111</v>
          </cell>
          <cell r="E100" t="str">
            <v xml:space="preserve">Mic Tecnologia da Informação Ltda                </v>
          </cell>
          <cell r="F100">
            <v>525.09</v>
          </cell>
          <cell r="G100">
            <v>1751.13</v>
          </cell>
          <cell r="H100">
            <v>1751.13</v>
          </cell>
          <cell r="I100">
            <v>525.09</v>
          </cell>
        </row>
        <row r="101">
          <cell r="A101" t="str">
            <v>1.1.2.01.01.0553</v>
          </cell>
          <cell r="B101" t="str">
            <v>A</v>
          </cell>
          <cell r="C101">
            <v>1</v>
          </cell>
          <cell r="D101">
            <v>2145</v>
          </cell>
          <cell r="E101" t="str">
            <v xml:space="preserve">Assoc. do Posto de Taxi do Itaqui                </v>
          </cell>
          <cell r="F101">
            <v>451.16</v>
          </cell>
          <cell r="G101">
            <v>494.9</v>
          </cell>
          <cell r="H101">
            <v>451.16</v>
          </cell>
          <cell r="I101">
            <v>494.9</v>
          </cell>
        </row>
        <row r="102">
          <cell r="A102" t="str">
            <v>1.1.2.01.01.0559</v>
          </cell>
          <cell r="B102" t="str">
            <v>A</v>
          </cell>
          <cell r="C102">
            <v>1</v>
          </cell>
          <cell r="D102">
            <v>2163</v>
          </cell>
          <cell r="E102" t="str">
            <v xml:space="preserve">Unimar Agenciamentos Marítimos                   </v>
          </cell>
          <cell r="F102">
            <v>10498.74</v>
          </cell>
          <cell r="G102">
            <v>2511.5300000000002</v>
          </cell>
          <cell r="H102">
            <v>12963.3</v>
          </cell>
          <cell r="I102">
            <v>46.97</v>
          </cell>
        </row>
        <row r="103">
          <cell r="A103" t="str">
            <v>1.1.2.01.01.0570</v>
          </cell>
          <cell r="B103" t="str">
            <v>A</v>
          </cell>
          <cell r="C103">
            <v>1</v>
          </cell>
          <cell r="D103">
            <v>2186</v>
          </cell>
          <cell r="E103" t="str">
            <v xml:space="preserve">Ipiranga S.A                                     </v>
          </cell>
          <cell r="F103">
            <v>52029.67</v>
          </cell>
          <cell r="G103">
            <v>52029.67</v>
          </cell>
          <cell r="H103">
            <v>52029.67</v>
          </cell>
          <cell r="I103">
            <v>52029.67</v>
          </cell>
        </row>
        <row r="104">
          <cell r="A104" t="str">
            <v>1.1.2.01.01.0576</v>
          </cell>
          <cell r="B104" t="str">
            <v>A</v>
          </cell>
          <cell r="C104">
            <v>1</v>
          </cell>
          <cell r="D104">
            <v>2207</v>
          </cell>
          <cell r="E104" t="str">
            <v xml:space="preserve">CHS Agronegocio - Ind. e Comercio Ltda           </v>
          </cell>
          <cell r="F104">
            <v>0</v>
          </cell>
          <cell r="G104">
            <v>163053</v>
          </cell>
          <cell r="H104">
            <v>163053</v>
          </cell>
          <cell r="I104">
            <v>0</v>
          </cell>
        </row>
        <row r="105">
          <cell r="A105" t="str">
            <v>1.1.2.01.01.0578</v>
          </cell>
          <cell r="B105" t="str">
            <v>A</v>
          </cell>
          <cell r="C105">
            <v>1</v>
          </cell>
          <cell r="D105">
            <v>2224</v>
          </cell>
          <cell r="E105" t="str">
            <v xml:space="preserve">Glencore Serviços S.A                            </v>
          </cell>
          <cell r="F105">
            <v>298847.59000000003</v>
          </cell>
          <cell r="G105">
            <v>387345</v>
          </cell>
          <cell r="H105">
            <v>298847.59000000003</v>
          </cell>
          <cell r="I105">
            <v>387345</v>
          </cell>
        </row>
        <row r="106">
          <cell r="A106" t="str">
            <v>1.1.2.01.01.0579</v>
          </cell>
          <cell r="B106" t="str">
            <v>A</v>
          </cell>
          <cell r="C106">
            <v>1</v>
          </cell>
          <cell r="D106">
            <v>2225</v>
          </cell>
          <cell r="E106" t="str">
            <v xml:space="preserve">Maxtec                                           </v>
          </cell>
          <cell r="F106">
            <v>239.6</v>
          </cell>
          <cell r="G106">
            <v>2145.96</v>
          </cell>
          <cell r="H106">
            <v>2385.56</v>
          </cell>
          <cell r="I106">
            <v>0</v>
          </cell>
        </row>
        <row r="107">
          <cell r="A107" t="str">
            <v>1.1.2.01.01.0581</v>
          </cell>
          <cell r="B107" t="str">
            <v>A</v>
          </cell>
          <cell r="C107">
            <v>1</v>
          </cell>
          <cell r="D107">
            <v>2227</v>
          </cell>
          <cell r="E107" t="str">
            <v xml:space="preserve">Tequimar                                         </v>
          </cell>
          <cell r="F107">
            <v>3072.61</v>
          </cell>
          <cell r="G107">
            <v>3072.61</v>
          </cell>
          <cell r="H107">
            <v>3072.61</v>
          </cell>
          <cell r="I107">
            <v>3072.61</v>
          </cell>
        </row>
        <row r="108">
          <cell r="A108" t="str">
            <v>1.1.2.01.01.0582</v>
          </cell>
          <cell r="B108" t="str">
            <v>A</v>
          </cell>
          <cell r="C108">
            <v>1</v>
          </cell>
          <cell r="D108">
            <v>2228</v>
          </cell>
          <cell r="E108" t="str">
            <v xml:space="preserve">Amaggi &amp; LD Commodities Term. Portuarios         </v>
          </cell>
          <cell r="F108">
            <v>0</v>
          </cell>
          <cell r="G108">
            <v>826846.14</v>
          </cell>
          <cell r="H108">
            <v>460598</v>
          </cell>
          <cell r="I108">
            <v>366248.14</v>
          </cell>
        </row>
        <row r="109">
          <cell r="A109" t="str">
            <v>1.1.2.01.01.0583</v>
          </cell>
          <cell r="B109" t="str">
            <v>A</v>
          </cell>
          <cell r="C109">
            <v>1</v>
          </cell>
          <cell r="D109">
            <v>2231</v>
          </cell>
          <cell r="E109" t="str">
            <v xml:space="preserve">Serveporto Agencia Maritima - Bacarena           </v>
          </cell>
          <cell r="F109">
            <v>165000</v>
          </cell>
          <cell r="G109">
            <v>0</v>
          </cell>
          <cell r="H109">
            <v>0</v>
          </cell>
          <cell r="I109">
            <v>165000</v>
          </cell>
        </row>
        <row r="110">
          <cell r="A110" t="str">
            <v>1.1.2.01.01.0585</v>
          </cell>
          <cell r="B110" t="str">
            <v>A</v>
          </cell>
          <cell r="C110">
            <v>1</v>
          </cell>
          <cell r="D110">
            <v>2234</v>
          </cell>
          <cell r="E110" t="str">
            <v xml:space="preserve">Abengoa Construção Brasil Ltda                   </v>
          </cell>
          <cell r="F110">
            <v>0</v>
          </cell>
          <cell r="G110">
            <v>2</v>
          </cell>
          <cell r="H110">
            <v>2</v>
          </cell>
          <cell r="I110">
            <v>0</v>
          </cell>
        </row>
        <row r="111">
          <cell r="A111" t="str">
            <v>1.1.2.01.01.0587</v>
          </cell>
          <cell r="B111" t="str">
            <v>A</v>
          </cell>
          <cell r="C111">
            <v>1</v>
          </cell>
          <cell r="D111">
            <v>2236</v>
          </cell>
          <cell r="E111" t="str">
            <v xml:space="preserve">Vitória Center Shipping Ltda                     </v>
          </cell>
          <cell r="F111">
            <v>0</v>
          </cell>
          <cell r="G111">
            <v>281.82</v>
          </cell>
          <cell r="H111">
            <v>281.82</v>
          </cell>
          <cell r="I111">
            <v>0</v>
          </cell>
        </row>
        <row r="112">
          <cell r="A112" t="str">
            <v>1.1.2.01.01.0589</v>
          </cell>
          <cell r="B112" t="str">
            <v>A</v>
          </cell>
          <cell r="C112">
            <v>1</v>
          </cell>
          <cell r="D112">
            <v>2244</v>
          </cell>
          <cell r="E112" t="str">
            <v xml:space="preserve">Banco do Brasil                                  </v>
          </cell>
          <cell r="F112">
            <v>288.13</v>
          </cell>
          <cell r="G112">
            <v>0</v>
          </cell>
          <cell r="H112">
            <v>0</v>
          </cell>
          <cell r="I112">
            <v>288.13</v>
          </cell>
        </row>
        <row r="113">
          <cell r="A113" t="str">
            <v>1.1.2.01.01.0598</v>
          </cell>
          <cell r="B113" t="str">
            <v>A</v>
          </cell>
          <cell r="C113">
            <v>1</v>
          </cell>
          <cell r="D113">
            <v>2276</v>
          </cell>
          <cell r="E113" t="str">
            <v xml:space="preserve">Telefônica Brasil S.A.                           </v>
          </cell>
          <cell r="F113">
            <v>3417.62</v>
          </cell>
          <cell r="G113">
            <v>3674.24</v>
          </cell>
          <cell r="H113">
            <v>3349.52</v>
          </cell>
          <cell r="I113">
            <v>3742.34</v>
          </cell>
        </row>
        <row r="114">
          <cell r="A114" t="str">
            <v>1.1.2.01.01.0599</v>
          </cell>
          <cell r="B114" t="str">
            <v>A</v>
          </cell>
          <cell r="C114">
            <v>1</v>
          </cell>
          <cell r="D114">
            <v>2278</v>
          </cell>
          <cell r="E114" t="str">
            <v xml:space="preserve">Wilhelmsen Ships  - São Luís                     </v>
          </cell>
          <cell r="F114">
            <v>91215.1</v>
          </cell>
          <cell r="G114">
            <v>212883.67</v>
          </cell>
          <cell r="H114">
            <v>91215.1</v>
          </cell>
          <cell r="I114">
            <v>212883.67</v>
          </cell>
        </row>
        <row r="115">
          <cell r="A115" t="str">
            <v>1.1.2.01.01.0600</v>
          </cell>
          <cell r="B115" t="str">
            <v>A</v>
          </cell>
          <cell r="C115">
            <v>1</v>
          </cell>
          <cell r="D115">
            <v>2279</v>
          </cell>
          <cell r="E115" t="str">
            <v xml:space="preserve">Agrex do Brasil S.A - Faz. Curitiba              </v>
          </cell>
          <cell r="F115">
            <v>607.5</v>
          </cell>
          <cell r="G115">
            <v>0</v>
          </cell>
          <cell r="H115">
            <v>607.5</v>
          </cell>
          <cell r="I115">
            <v>0</v>
          </cell>
        </row>
        <row r="116">
          <cell r="A116" t="str">
            <v>1.1.2.01.01.0608</v>
          </cell>
          <cell r="B116" t="str">
            <v>A</v>
          </cell>
          <cell r="C116">
            <v>1</v>
          </cell>
          <cell r="D116">
            <v>2292</v>
          </cell>
          <cell r="E116" t="str">
            <v xml:space="preserve">FERTIMPORT S/A - São Luís                        </v>
          </cell>
          <cell r="F116">
            <v>0</v>
          </cell>
          <cell r="G116">
            <v>390696.01</v>
          </cell>
          <cell r="H116">
            <v>218153.45</v>
          </cell>
          <cell r="I116">
            <v>172542.56</v>
          </cell>
        </row>
        <row r="117">
          <cell r="A117" t="str">
            <v>1.1.2.01.01.0610</v>
          </cell>
          <cell r="B117" t="str">
            <v>A</v>
          </cell>
          <cell r="C117">
            <v>1</v>
          </cell>
          <cell r="D117">
            <v>2302</v>
          </cell>
          <cell r="E117" t="str">
            <v xml:space="preserve">G5 Soluções Logística e Transportes              </v>
          </cell>
          <cell r="F117">
            <v>0</v>
          </cell>
          <cell r="G117">
            <v>660.96</v>
          </cell>
          <cell r="H117">
            <v>660.96</v>
          </cell>
          <cell r="I117">
            <v>0</v>
          </cell>
        </row>
        <row r="118">
          <cell r="A118" t="str">
            <v>1.1.2.01.01.0611</v>
          </cell>
          <cell r="B118" t="str">
            <v>A</v>
          </cell>
          <cell r="C118">
            <v>1</v>
          </cell>
          <cell r="D118">
            <v>2307</v>
          </cell>
          <cell r="E118" t="str">
            <v xml:space="preserve">Bunge Alimentos S.A                              </v>
          </cell>
          <cell r="F118">
            <v>68997.61</v>
          </cell>
          <cell r="G118">
            <v>614747.64</v>
          </cell>
          <cell r="H118">
            <v>0</v>
          </cell>
          <cell r="I118">
            <v>683745.25</v>
          </cell>
        </row>
        <row r="119">
          <cell r="A119" t="str">
            <v>1.1.2.01.01.0627</v>
          </cell>
          <cell r="B119" t="str">
            <v>A</v>
          </cell>
          <cell r="C119">
            <v>1</v>
          </cell>
          <cell r="D119">
            <v>2368</v>
          </cell>
          <cell r="E119" t="str">
            <v xml:space="preserve">Glenda de Lourdes F.dos Santos-Me                </v>
          </cell>
          <cell r="F119">
            <v>7662.93</v>
          </cell>
          <cell r="G119">
            <v>2554.31</v>
          </cell>
          <cell r="H119">
            <v>2554.31</v>
          </cell>
          <cell r="I119">
            <v>7662.93</v>
          </cell>
        </row>
        <row r="120">
          <cell r="A120" t="str">
            <v>1.1.2.01.01.0628</v>
          </cell>
          <cell r="B120" t="str">
            <v>A</v>
          </cell>
          <cell r="C120">
            <v>1</v>
          </cell>
          <cell r="D120">
            <v>2369</v>
          </cell>
          <cell r="E120" t="str">
            <v xml:space="preserve">Ribeirão S.A - São Luís                          </v>
          </cell>
          <cell r="F120">
            <v>0</v>
          </cell>
          <cell r="G120">
            <v>38641.26</v>
          </cell>
          <cell r="H120">
            <v>38641.26</v>
          </cell>
          <cell r="I120">
            <v>0</v>
          </cell>
        </row>
        <row r="121">
          <cell r="A121" t="str">
            <v>1.1.2.01.01.0632</v>
          </cell>
          <cell r="B121" t="str">
            <v>A</v>
          </cell>
          <cell r="C121">
            <v>1</v>
          </cell>
          <cell r="D121">
            <v>2378</v>
          </cell>
          <cell r="E121" t="str">
            <v xml:space="preserve">Temape - Terminais Marítimos Pernambuco          </v>
          </cell>
          <cell r="F121">
            <v>9135.91</v>
          </cell>
          <cell r="G121">
            <v>17527.22</v>
          </cell>
          <cell r="H121">
            <v>22646.47</v>
          </cell>
          <cell r="I121">
            <v>4016.66</v>
          </cell>
        </row>
        <row r="122">
          <cell r="A122" t="str">
            <v>1.1.2.01.01.0633</v>
          </cell>
          <cell r="B122" t="str">
            <v>A</v>
          </cell>
          <cell r="C122">
            <v>1</v>
          </cell>
          <cell r="D122">
            <v>2379</v>
          </cell>
          <cell r="E122" t="str">
            <v xml:space="preserve">SP Ind. e Dist. de Petróleo Ltda                 </v>
          </cell>
          <cell r="F122">
            <v>61550.59</v>
          </cell>
          <cell r="G122">
            <v>65452.49</v>
          </cell>
          <cell r="H122">
            <v>99606.080000000002</v>
          </cell>
          <cell r="I122">
            <v>27397</v>
          </cell>
        </row>
        <row r="123">
          <cell r="A123" t="str">
            <v>1.1.2.01.01.0634</v>
          </cell>
          <cell r="B123" t="str">
            <v>A</v>
          </cell>
          <cell r="C123">
            <v>1</v>
          </cell>
          <cell r="D123">
            <v>2380</v>
          </cell>
          <cell r="E123" t="str">
            <v xml:space="preserve">Distribuidora Tabocão Ltda - SLZ                 </v>
          </cell>
          <cell r="F123">
            <v>1576.08</v>
          </cell>
          <cell r="G123">
            <v>518.99</v>
          </cell>
          <cell r="H123">
            <v>1576.08</v>
          </cell>
          <cell r="I123">
            <v>518.99</v>
          </cell>
        </row>
        <row r="124">
          <cell r="A124" t="str">
            <v>1.1.2.01.01.0635</v>
          </cell>
          <cell r="B124" t="str">
            <v>A</v>
          </cell>
          <cell r="C124">
            <v>1</v>
          </cell>
          <cell r="D124">
            <v>2381</v>
          </cell>
          <cell r="E124" t="str">
            <v xml:space="preserve">Dislub Combustíveis Ltda                         </v>
          </cell>
          <cell r="F124">
            <v>8094.58</v>
          </cell>
          <cell r="G124">
            <v>14645.28</v>
          </cell>
          <cell r="H124">
            <v>18919.060000000001</v>
          </cell>
          <cell r="I124">
            <v>3820.8</v>
          </cell>
        </row>
        <row r="125">
          <cell r="A125" t="str">
            <v>1.1.2.01.01.0643</v>
          </cell>
          <cell r="B125" t="str">
            <v>A</v>
          </cell>
          <cell r="C125">
            <v>1</v>
          </cell>
          <cell r="D125">
            <v>2405</v>
          </cell>
          <cell r="E125" t="str">
            <v xml:space="preserve">Agrex do Brasil - Com. Porto Nacional            </v>
          </cell>
          <cell r="F125">
            <v>1094.83</v>
          </cell>
          <cell r="G125">
            <v>0</v>
          </cell>
          <cell r="H125">
            <v>1094.83</v>
          </cell>
          <cell r="I125">
            <v>0</v>
          </cell>
        </row>
        <row r="126">
          <cell r="A126" t="str">
            <v>1.1.2.01.01.0657</v>
          </cell>
          <cell r="B126" t="str">
            <v>A</v>
          </cell>
          <cell r="C126">
            <v>1</v>
          </cell>
          <cell r="D126">
            <v>2441</v>
          </cell>
          <cell r="E126" t="str">
            <v xml:space="preserve">Setta Combustíveis S/A                           </v>
          </cell>
          <cell r="F126">
            <v>4257.6400000000003</v>
          </cell>
          <cell r="G126">
            <v>9681.0400000000009</v>
          </cell>
          <cell r="H126">
            <v>11750.21</v>
          </cell>
          <cell r="I126">
            <v>2188.4699999999998</v>
          </cell>
        </row>
        <row r="127">
          <cell r="A127" t="str">
            <v>1.1.2.01.01.0668</v>
          </cell>
          <cell r="B127" t="str">
            <v>A</v>
          </cell>
          <cell r="C127">
            <v>1</v>
          </cell>
          <cell r="D127">
            <v>2499</v>
          </cell>
          <cell r="E127" t="str">
            <v xml:space="preserve">Agrex do Brasil - Araguacema/TO                  </v>
          </cell>
          <cell r="F127">
            <v>766.08</v>
          </cell>
          <cell r="G127">
            <v>0</v>
          </cell>
          <cell r="H127">
            <v>766.08</v>
          </cell>
          <cell r="I127">
            <v>0</v>
          </cell>
        </row>
        <row r="128">
          <cell r="A128" t="str">
            <v>1.1.2.01.01.0672</v>
          </cell>
          <cell r="B128" t="str">
            <v>A</v>
          </cell>
          <cell r="C128">
            <v>1</v>
          </cell>
          <cell r="D128">
            <v>2519</v>
          </cell>
          <cell r="E128" t="str">
            <v xml:space="preserve">Green Distribuidora de Petroleo Ltda             </v>
          </cell>
          <cell r="F128">
            <v>822.04</v>
          </cell>
          <cell r="G128">
            <v>1242.28</v>
          </cell>
          <cell r="H128">
            <v>1242.28</v>
          </cell>
          <cell r="I128">
            <v>822.04</v>
          </cell>
        </row>
        <row r="129">
          <cell r="A129" t="str">
            <v>1.1.2.01.01.0682</v>
          </cell>
          <cell r="B129" t="str">
            <v>A</v>
          </cell>
          <cell r="C129">
            <v>1</v>
          </cell>
          <cell r="D129">
            <v>2585</v>
          </cell>
          <cell r="E129" t="str">
            <v xml:space="preserve">VLI Multimodal                                   </v>
          </cell>
          <cell r="F129">
            <v>1297754.17</v>
          </cell>
          <cell r="G129">
            <v>1093003.1000000001</v>
          </cell>
          <cell r="H129">
            <v>1298904.22</v>
          </cell>
          <cell r="I129">
            <v>1091853.05</v>
          </cell>
        </row>
        <row r="130">
          <cell r="A130" t="str">
            <v>1.1.2.01.01.0685</v>
          </cell>
          <cell r="B130" t="str">
            <v>A</v>
          </cell>
          <cell r="C130">
            <v>1</v>
          </cell>
          <cell r="D130">
            <v>2622</v>
          </cell>
          <cell r="E130" t="str">
            <v xml:space="preserve">Big Pernil Lanches Ltda                          </v>
          </cell>
          <cell r="F130">
            <v>5980</v>
          </cell>
          <cell r="G130">
            <v>0</v>
          </cell>
          <cell r="H130">
            <v>5980</v>
          </cell>
          <cell r="I130">
            <v>0</v>
          </cell>
        </row>
        <row r="131">
          <cell r="A131" t="str">
            <v>1.1.2.01.01.0690</v>
          </cell>
          <cell r="B131" t="str">
            <v>A</v>
          </cell>
          <cell r="C131">
            <v>1</v>
          </cell>
          <cell r="D131">
            <v>2656</v>
          </cell>
          <cell r="E131" t="str">
            <v xml:space="preserve">São Paulo Três Locação de Torres                 </v>
          </cell>
          <cell r="F131">
            <v>5511.27</v>
          </cell>
          <cell r="G131">
            <v>5511.27</v>
          </cell>
          <cell r="H131">
            <v>5511.27</v>
          </cell>
          <cell r="I131">
            <v>5511.27</v>
          </cell>
        </row>
        <row r="132">
          <cell r="A132" t="str">
            <v>1.1.2.01.01.0696</v>
          </cell>
          <cell r="B132" t="str">
            <v>A</v>
          </cell>
          <cell r="C132">
            <v>1</v>
          </cell>
          <cell r="D132">
            <v>2673</v>
          </cell>
          <cell r="E132" t="str">
            <v xml:space="preserve">Transrio MTZ                                     </v>
          </cell>
          <cell r="F132">
            <v>2020.7</v>
          </cell>
          <cell r="G132">
            <v>2020.7</v>
          </cell>
          <cell r="H132">
            <v>2020.7</v>
          </cell>
          <cell r="I132">
            <v>2020.7</v>
          </cell>
        </row>
        <row r="133">
          <cell r="A133" t="str">
            <v>1.1.2.01.01.0697</v>
          </cell>
          <cell r="B133" t="str">
            <v>A</v>
          </cell>
          <cell r="C133">
            <v>1</v>
          </cell>
          <cell r="D133">
            <v>2674</v>
          </cell>
          <cell r="E133" t="str">
            <v xml:space="preserve">GDX Log Transportes                              </v>
          </cell>
          <cell r="F133">
            <v>998.3</v>
          </cell>
          <cell r="G133">
            <v>937.82</v>
          </cell>
          <cell r="H133">
            <v>1936.12</v>
          </cell>
          <cell r="I133">
            <v>0</v>
          </cell>
        </row>
        <row r="134">
          <cell r="A134" t="str">
            <v>1.1.2.01.01.0703</v>
          </cell>
          <cell r="B134" t="str">
            <v>A</v>
          </cell>
          <cell r="C134">
            <v>1</v>
          </cell>
          <cell r="D134">
            <v>2716</v>
          </cell>
          <cell r="E134" t="str">
            <v xml:space="preserve">Copersucar S.A.                                  </v>
          </cell>
          <cell r="F134">
            <v>61.62</v>
          </cell>
          <cell r="G134">
            <v>2886.3</v>
          </cell>
          <cell r="H134">
            <v>2889.5</v>
          </cell>
          <cell r="I134">
            <v>58.42</v>
          </cell>
        </row>
        <row r="135">
          <cell r="A135" t="str">
            <v>1.1.2.01.01.0704</v>
          </cell>
          <cell r="B135" t="str">
            <v>A</v>
          </cell>
          <cell r="C135">
            <v>1</v>
          </cell>
          <cell r="D135">
            <v>2724</v>
          </cell>
          <cell r="E135" t="str">
            <v xml:space="preserve">Pedro Yan Sá Pinto Alimentos -Me                 </v>
          </cell>
          <cell r="F135">
            <v>1684.33</v>
          </cell>
          <cell r="G135">
            <v>3548.89</v>
          </cell>
          <cell r="H135">
            <v>3548.89</v>
          </cell>
          <cell r="I135">
            <v>1684.33</v>
          </cell>
        </row>
        <row r="136">
          <cell r="A136" t="str">
            <v>1.1.2.01.01.0706</v>
          </cell>
          <cell r="B136" t="str">
            <v>A</v>
          </cell>
          <cell r="C136">
            <v>1</v>
          </cell>
          <cell r="D136">
            <v>2726</v>
          </cell>
          <cell r="E136" t="str">
            <v xml:space="preserve">Gavilon do Brasil                                </v>
          </cell>
          <cell r="F136">
            <v>74584.09</v>
          </cell>
          <cell r="G136">
            <v>65610</v>
          </cell>
          <cell r="H136">
            <v>115894.09</v>
          </cell>
          <cell r="I136">
            <v>24300</v>
          </cell>
        </row>
        <row r="137">
          <cell r="A137" t="str">
            <v>1.1.2.01.01.0707</v>
          </cell>
          <cell r="B137" t="str">
            <v>A</v>
          </cell>
          <cell r="C137">
            <v>1</v>
          </cell>
          <cell r="D137">
            <v>2738</v>
          </cell>
          <cell r="E137" t="str">
            <v xml:space="preserve">GAC Logística do Brasil Ltda                     </v>
          </cell>
          <cell r="F137">
            <v>87432.45</v>
          </cell>
          <cell r="G137">
            <v>79601.87</v>
          </cell>
          <cell r="H137">
            <v>167034.32</v>
          </cell>
          <cell r="I137">
            <v>0</v>
          </cell>
        </row>
        <row r="138">
          <cell r="A138" t="str">
            <v>1.1.2.01.01.0708</v>
          </cell>
          <cell r="B138" t="str">
            <v>A</v>
          </cell>
          <cell r="C138">
            <v>1</v>
          </cell>
          <cell r="D138">
            <v>2754</v>
          </cell>
          <cell r="E138" t="str">
            <v xml:space="preserve">Federal Distribuidora de Petróleo Ltda           </v>
          </cell>
          <cell r="F138">
            <v>3626.14</v>
          </cell>
          <cell r="G138">
            <v>7031.71</v>
          </cell>
          <cell r="H138">
            <v>8405.67</v>
          </cell>
          <cell r="I138">
            <v>2252.1799999999998</v>
          </cell>
        </row>
        <row r="139">
          <cell r="A139" t="str">
            <v>1.1.2.01.01.0712</v>
          </cell>
          <cell r="B139" t="str">
            <v>A</v>
          </cell>
          <cell r="C139">
            <v>1</v>
          </cell>
          <cell r="D139">
            <v>2782</v>
          </cell>
          <cell r="E139" t="str">
            <v xml:space="preserve">Novaagri Infraestrutura de Armazenagem           </v>
          </cell>
          <cell r="F139">
            <v>0</v>
          </cell>
          <cell r="G139">
            <v>161935.20000000001</v>
          </cell>
          <cell r="H139">
            <v>161935.20000000001</v>
          </cell>
          <cell r="I139">
            <v>0</v>
          </cell>
        </row>
        <row r="140">
          <cell r="A140" t="str">
            <v>1.1.2.01.01.0716</v>
          </cell>
          <cell r="B140" t="str">
            <v>A</v>
          </cell>
          <cell r="C140">
            <v>1</v>
          </cell>
          <cell r="D140">
            <v>2791</v>
          </cell>
          <cell r="E140" t="str">
            <v xml:space="preserve">Tequimar-Filial                                  </v>
          </cell>
          <cell r="F140">
            <v>236760.54</v>
          </cell>
          <cell r="G140">
            <v>230603.94</v>
          </cell>
          <cell r="H140">
            <v>315338.09999999998</v>
          </cell>
          <cell r="I140">
            <v>152026.38</v>
          </cell>
        </row>
        <row r="141">
          <cell r="A141" t="str">
            <v>1.1.2.01.01.0717</v>
          </cell>
          <cell r="B141" t="str">
            <v>A</v>
          </cell>
          <cell r="C141">
            <v>1</v>
          </cell>
          <cell r="D141">
            <v>2795</v>
          </cell>
          <cell r="E141" t="str">
            <v xml:space="preserve">VLI Multimodal S/A - Itaquí                      </v>
          </cell>
          <cell r="F141">
            <v>1150.05</v>
          </cell>
          <cell r="G141">
            <v>0</v>
          </cell>
          <cell r="H141">
            <v>0</v>
          </cell>
          <cell r="I141">
            <v>1150.05</v>
          </cell>
        </row>
        <row r="142">
          <cell r="A142" t="str">
            <v>1.1.2.01.01.0719</v>
          </cell>
          <cell r="B142" t="str">
            <v>A</v>
          </cell>
          <cell r="C142">
            <v>1</v>
          </cell>
          <cell r="D142">
            <v>2803</v>
          </cell>
          <cell r="E142" t="str">
            <v xml:space="preserve">Agrex do Brasil S/A - Faz. União                 </v>
          </cell>
          <cell r="F142">
            <v>291.60000000000002</v>
          </cell>
          <cell r="G142">
            <v>0</v>
          </cell>
          <cell r="H142">
            <v>291.60000000000002</v>
          </cell>
          <cell r="I142">
            <v>0</v>
          </cell>
        </row>
        <row r="143">
          <cell r="A143" t="str">
            <v>1.1.2.01.01.0727</v>
          </cell>
          <cell r="B143" t="str">
            <v>A</v>
          </cell>
          <cell r="C143">
            <v>1</v>
          </cell>
          <cell r="D143">
            <v>2846</v>
          </cell>
          <cell r="E143" t="str">
            <v xml:space="preserve">Machado Transportadora e Logistica               </v>
          </cell>
          <cell r="F143">
            <v>786.17</v>
          </cell>
          <cell r="G143">
            <v>1058.22</v>
          </cell>
          <cell r="H143">
            <v>982.01</v>
          </cell>
          <cell r="I143">
            <v>862.38</v>
          </cell>
        </row>
        <row r="144">
          <cell r="A144" t="str">
            <v>1.1.2.01.01.0728</v>
          </cell>
          <cell r="B144" t="str">
            <v>A</v>
          </cell>
          <cell r="C144">
            <v>1</v>
          </cell>
          <cell r="D144">
            <v>2848</v>
          </cell>
          <cell r="E144" t="str">
            <v xml:space="preserve">COFCO Brasil S.A                                 </v>
          </cell>
          <cell r="F144">
            <v>659.4</v>
          </cell>
          <cell r="G144">
            <v>0</v>
          </cell>
          <cell r="H144">
            <v>0</v>
          </cell>
          <cell r="I144">
            <v>659.4</v>
          </cell>
        </row>
        <row r="145">
          <cell r="A145" t="str">
            <v>1.1.2.01.01.0731</v>
          </cell>
          <cell r="B145" t="str">
            <v>A</v>
          </cell>
          <cell r="C145">
            <v>1</v>
          </cell>
          <cell r="D145">
            <v>2874</v>
          </cell>
          <cell r="E145" t="str">
            <v xml:space="preserve">FAN - Distribuidora de Petróleo Ltda             </v>
          </cell>
          <cell r="F145">
            <v>1343.93</v>
          </cell>
          <cell r="G145">
            <v>4591.58</v>
          </cell>
          <cell r="H145">
            <v>3345.52</v>
          </cell>
          <cell r="I145">
            <v>2589.9899999999998</v>
          </cell>
        </row>
        <row r="146">
          <cell r="A146" t="str">
            <v>1.1.2.01.01.0738</v>
          </cell>
          <cell r="B146" t="str">
            <v>A</v>
          </cell>
          <cell r="C146">
            <v>1</v>
          </cell>
          <cell r="D146">
            <v>2903</v>
          </cell>
          <cell r="E146" t="str">
            <v xml:space="preserve">Rip Serviços Ind. Ltda                           </v>
          </cell>
          <cell r="F146">
            <v>768.3</v>
          </cell>
          <cell r="G146">
            <v>0</v>
          </cell>
          <cell r="H146">
            <v>768.3</v>
          </cell>
          <cell r="I146">
            <v>0</v>
          </cell>
        </row>
        <row r="147">
          <cell r="A147" t="str">
            <v>1.1.2.01.01.0739</v>
          </cell>
          <cell r="B147" t="str">
            <v>A</v>
          </cell>
          <cell r="C147">
            <v>1</v>
          </cell>
          <cell r="D147">
            <v>2916</v>
          </cell>
          <cell r="E147" t="str">
            <v xml:space="preserve">Aquiles Silva Junior - Me                        </v>
          </cell>
          <cell r="F147">
            <v>644.70000000000005</v>
          </cell>
          <cell r="G147">
            <v>0</v>
          </cell>
          <cell r="H147">
            <v>644.70000000000005</v>
          </cell>
          <cell r="I147">
            <v>0</v>
          </cell>
        </row>
        <row r="148">
          <cell r="A148" t="str">
            <v>1.1.2.01.01.0745</v>
          </cell>
          <cell r="B148" t="str">
            <v>A</v>
          </cell>
          <cell r="C148">
            <v>1</v>
          </cell>
          <cell r="D148">
            <v>2948</v>
          </cell>
          <cell r="E148" t="str">
            <v xml:space="preserve">Mosaic Fertilizantes - Rondonópolis              </v>
          </cell>
          <cell r="F148">
            <v>40230.06</v>
          </cell>
          <cell r="G148">
            <v>0</v>
          </cell>
          <cell r="H148">
            <v>40230.06</v>
          </cell>
          <cell r="I148">
            <v>0</v>
          </cell>
        </row>
        <row r="149">
          <cell r="A149" t="str">
            <v>1.1.2.01.01.0751</v>
          </cell>
          <cell r="B149" t="str">
            <v>A</v>
          </cell>
          <cell r="C149">
            <v>1</v>
          </cell>
          <cell r="D149">
            <v>2962</v>
          </cell>
          <cell r="E149" t="str">
            <v xml:space="preserve">João Paulo de Aquino Rocha                       </v>
          </cell>
          <cell r="F149">
            <v>2974</v>
          </cell>
          <cell r="G149">
            <v>0</v>
          </cell>
          <cell r="H149">
            <v>0</v>
          </cell>
          <cell r="I149">
            <v>2974</v>
          </cell>
        </row>
        <row r="150">
          <cell r="A150" t="str">
            <v>1.1.2.01.01.0753</v>
          </cell>
          <cell r="B150" t="str">
            <v>A</v>
          </cell>
          <cell r="C150">
            <v>1</v>
          </cell>
          <cell r="D150">
            <v>2970</v>
          </cell>
          <cell r="E150" t="str">
            <v xml:space="preserve">Lachmann Agência Marítima Ltda                   </v>
          </cell>
          <cell r="F150">
            <v>0</v>
          </cell>
          <cell r="G150">
            <v>3580.39</v>
          </cell>
          <cell r="H150">
            <v>0</v>
          </cell>
          <cell r="I150">
            <v>3580.39</v>
          </cell>
        </row>
        <row r="151">
          <cell r="A151" t="str">
            <v>1.1.2.01.01.0759</v>
          </cell>
          <cell r="B151" t="str">
            <v>A</v>
          </cell>
          <cell r="C151">
            <v>1</v>
          </cell>
          <cell r="D151">
            <v>3793</v>
          </cell>
          <cell r="E151" t="str">
            <v xml:space="preserve">Galvani Industria, Comercio e Serviços           </v>
          </cell>
          <cell r="F151">
            <v>15922.24</v>
          </cell>
          <cell r="G151">
            <v>418.19</v>
          </cell>
          <cell r="H151">
            <v>16340.43</v>
          </cell>
          <cell r="I151">
            <v>0</v>
          </cell>
        </row>
        <row r="152">
          <cell r="A152" t="str">
            <v>1.1.2.01.01.0761</v>
          </cell>
          <cell r="B152" t="str">
            <v>A</v>
          </cell>
          <cell r="C152">
            <v>1</v>
          </cell>
          <cell r="D152">
            <v>3795</v>
          </cell>
          <cell r="E152" t="str">
            <v xml:space="preserve">Connection Transportes                           </v>
          </cell>
          <cell r="F152">
            <v>93.94</v>
          </cell>
          <cell r="G152">
            <v>0</v>
          </cell>
          <cell r="H152">
            <v>0</v>
          </cell>
          <cell r="I152">
            <v>93.94</v>
          </cell>
        </row>
        <row r="153">
          <cell r="A153" t="str">
            <v>1.1.2.01.01.0762</v>
          </cell>
          <cell r="B153" t="str">
            <v>A</v>
          </cell>
          <cell r="C153">
            <v>1</v>
          </cell>
          <cell r="D153">
            <v>3796</v>
          </cell>
          <cell r="E153" t="str">
            <v xml:space="preserve">D &amp; L Logistica                                  </v>
          </cell>
          <cell r="F153">
            <v>46.97</v>
          </cell>
          <cell r="G153">
            <v>0</v>
          </cell>
          <cell r="H153">
            <v>0</v>
          </cell>
          <cell r="I153">
            <v>46.97</v>
          </cell>
        </row>
        <row r="154">
          <cell r="A154" t="str">
            <v>1.1.2.01.01.0764</v>
          </cell>
          <cell r="B154" t="str">
            <v>A</v>
          </cell>
          <cell r="C154">
            <v>1</v>
          </cell>
          <cell r="D154">
            <v>3798</v>
          </cell>
          <cell r="E154" t="str">
            <v xml:space="preserve">Maria Alice Mendes                               </v>
          </cell>
          <cell r="F154">
            <v>672</v>
          </cell>
          <cell r="G154">
            <v>1485.48</v>
          </cell>
          <cell r="H154">
            <v>672</v>
          </cell>
          <cell r="I154">
            <v>1485.48</v>
          </cell>
        </row>
        <row r="155">
          <cell r="A155" t="str">
            <v>1.1.2.01.01.0769</v>
          </cell>
          <cell r="B155" t="str">
            <v>A</v>
          </cell>
          <cell r="C155">
            <v>1</v>
          </cell>
          <cell r="D155">
            <v>3808</v>
          </cell>
          <cell r="E155" t="str">
            <v xml:space="preserve">Inport - Despachos Aduaneiro Ltda                </v>
          </cell>
          <cell r="F155">
            <v>0</v>
          </cell>
          <cell r="G155">
            <v>46.97</v>
          </cell>
          <cell r="H155">
            <v>0</v>
          </cell>
          <cell r="I155">
            <v>46.97</v>
          </cell>
        </row>
        <row r="156">
          <cell r="A156" t="str">
            <v>1.1.2.01.01.0770</v>
          </cell>
          <cell r="B156" t="str">
            <v>A</v>
          </cell>
          <cell r="C156">
            <v>1</v>
          </cell>
          <cell r="D156">
            <v>3813</v>
          </cell>
          <cell r="E156" t="str">
            <v xml:space="preserve">Jatobeton Engenharia Ltda                        </v>
          </cell>
          <cell r="F156">
            <v>0</v>
          </cell>
          <cell r="G156">
            <v>78.75</v>
          </cell>
          <cell r="H156">
            <v>78.75</v>
          </cell>
          <cell r="I156">
            <v>0</v>
          </cell>
        </row>
        <row r="157">
          <cell r="A157" t="str">
            <v>1.1.2.01.01.0772</v>
          </cell>
          <cell r="B157" t="str">
            <v>A</v>
          </cell>
          <cell r="C157">
            <v>1</v>
          </cell>
          <cell r="D157">
            <v>3820</v>
          </cell>
          <cell r="E157" t="str">
            <v xml:space="preserve">Gomes Sodre Engenharia Ltda                      </v>
          </cell>
          <cell r="F157">
            <v>0</v>
          </cell>
          <cell r="G157">
            <v>78.75</v>
          </cell>
          <cell r="H157">
            <v>78.75</v>
          </cell>
          <cell r="I157">
            <v>0</v>
          </cell>
        </row>
        <row r="158">
          <cell r="A158" t="str">
            <v>1.1.2.01.02</v>
          </cell>
          <cell r="B158" t="str">
            <v>S</v>
          </cell>
          <cell r="C158">
            <v>1</v>
          </cell>
          <cell r="D158">
            <v>1514</v>
          </cell>
          <cell r="E158" t="str">
            <v xml:space="preserve">Recebimentos à Confirmar/Compensar               </v>
          </cell>
          <cell r="F158">
            <v>485566.66</v>
          </cell>
          <cell r="G158">
            <v>7123741.4699999997</v>
          </cell>
          <cell r="H158">
            <v>7609308.1299999999</v>
          </cell>
          <cell r="I158">
            <v>0</v>
          </cell>
        </row>
        <row r="159">
          <cell r="A159" t="str">
            <v>1.1.2.01.02.0002</v>
          </cell>
          <cell r="B159" t="str">
            <v>A</v>
          </cell>
          <cell r="C159">
            <v>1</v>
          </cell>
          <cell r="D159">
            <v>1525</v>
          </cell>
          <cell r="E159" t="str">
            <v xml:space="preserve">Cobrança à Compensar - Banco do Brasil           </v>
          </cell>
          <cell r="F159">
            <v>485566.66</v>
          </cell>
          <cell r="G159">
            <v>7123741.4699999997</v>
          </cell>
          <cell r="H159">
            <v>7609308.1299999999</v>
          </cell>
          <cell r="I159">
            <v>0</v>
          </cell>
        </row>
        <row r="160">
          <cell r="A160" t="str">
            <v>1.1.3</v>
          </cell>
          <cell r="B160" t="str">
            <v>S</v>
          </cell>
          <cell r="C160">
            <v>1</v>
          </cell>
          <cell r="D160">
            <v>234</v>
          </cell>
          <cell r="E160" t="str">
            <v xml:space="preserve">Almoxarifado                                     </v>
          </cell>
          <cell r="F160">
            <v>148980.04</v>
          </cell>
          <cell r="G160">
            <v>15772.99</v>
          </cell>
          <cell r="H160">
            <v>18746.490000000002</v>
          </cell>
          <cell r="I160">
            <v>146006.54</v>
          </cell>
        </row>
        <row r="161">
          <cell r="A161" t="str">
            <v>1.1.3.01</v>
          </cell>
          <cell r="B161" t="str">
            <v>A</v>
          </cell>
          <cell r="C161">
            <v>1</v>
          </cell>
          <cell r="D161">
            <v>235</v>
          </cell>
          <cell r="E161" t="str">
            <v xml:space="preserve">Material de Consumo                              </v>
          </cell>
          <cell r="F161">
            <v>148980.04</v>
          </cell>
          <cell r="G161">
            <v>15772.99</v>
          </cell>
          <cell r="H161">
            <v>18746.490000000002</v>
          </cell>
          <cell r="I161">
            <v>146006.54</v>
          </cell>
        </row>
        <row r="162">
          <cell r="A162" t="str">
            <v>1.1.4</v>
          </cell>
          <cell r="B162" t="str">
            <v>S</v>
          </cell>
          <cell r="C162">
            <v>1</v>
          </cell>
          <cell r="D162">
            <v>236</v>
          </cell>
          <cell r="E162" t="str">
            <v xml:space="preserve">Outros Créditos                                  </v>
          </cell>
          <cell r="F162">
            <v>4647844.8499999996</v>
          </cell>
          <cell r="G162">
            <v>1106826.3</v>
          </cell>
          <cell r="H162">
            <v>2350211.4900000002</v>
          </cell>
          <cell r="I162">
            <v>3404459.66</v>
          </cell>
        </row>
        <row r="163">
          <cell r="A163" t="str">
            <v>1.1.4.01</v>
          </cell>
          <cell r="B163" t="str">
            <v>S</v>
          </cell>
          <cell r="C163">
            <v>1</v>
          </cell>
          <cell r="D163">
            <v>237</v>
          </cell>
          <cell r="E163" t="str">
            <v xml:space="preserve">Adiantamentos Concedidos                         </v>
          </cell>
          <cell r="F163">
            <v>1419118.53</v>
          </cell>
          <cell r="G163">
            <v>1033015.17</v>
          </cell>
          <cell r="H163">
            <v>2286840.9900000002</v>
          </cell>
          <cell r="I163">
            <v>165292.71</v>
          </cell>
        </row>
        <row r="164">
          <cell r="A164" t="str">
            <v>1.1.4.01.01</v>
          </cell>
          <cell r="B164" t="str">
            <v>A</v>
          </cell>
          <cell r="C164">
            <v>1</v>
          </cell>
          <cell r="D164">
            <v>238</v>
          </cell>
          <cell r="E164" t="str">
            <v xml:space="preserve">Adiantamentos a Empregados                       </v>
          </cell>
          <cell r="F164">
            <v>0</v>
          </cell>
          <cell r="G164">
            <v>839436.37</v>
          </cell>
          <cell r="H164">
            <v>839436.37</v>
          </cell>
          <cell r="I164">
            <v>0</v>
          </cell>
        </row>
        <row r="165">
          <cell r="A165" t="str">
            <v>1.1.4.01.02</v>
          </cell>
          <cell r="B165" t="str">
            <v>A</v>
          </cell>
          <cell r="C165">
            <v>1</v>
          </cell>
          <cell r="D165">
            <v>239</v>
          </cell>
          <cell r="E165" t="str">
            <v xml:space="preserve">Adiantamentos de Férias                          </v>
          </cell>
          <cell r="F165">
            <v>123723.28</v>
          </cell>
          <cell r="G165">
            <v>184132.8</v>
          </cell>
          <cell r="H165">
            <v>148749.23000000001</v>
          </cell>
          <cell r="I165">
            <v>159106.85</v>
          </cell>
        </row>
        <row r="166">
          <cell r="A166" t="str">
            <v>1.1.4.01.03</v>
          </cell>
          <cell r="B166" t="str">
            <v>A</v>
          </cell>
          <cell r="C166">
            <v>1</v>
          </cell>
          <cell r="D166">
            <v>240</v>
          </cell>
          <cell r="E166" t="str">
            <v xml:space="preserve">Adiantamentos de 13º Salários                    </v>
          </cell>
          <cell r="F166">
            <v>1151166.47</v>
          </cell>
          <cell r="G166">
            <v>0</v>
          </cell>
          <cell r="H166">
            <v>1151166.47</v>
          </cell>
          <cell r="I166">
            <v>0</v>
          </cell>
        </row>
        <row r="167">
          <cell r="A167" t="str">
            <v>1.1.4.01.04</v>
          </cell>
          <cell r="B167" t="str">
            <v>A</v>
          </cell>
          <cell r="C167">
            <v>1</v>
          </cell>
          <cell r="D167">
            <v>241</v>
          </cell>
          <cell r="E167" t="str">
            <v xml:space="preserve">Adiantamentos para Despesas                      </v>
          </cell>
          <cell r="F167">
            <v>0</v>
          </cell>
          <cell r="G167">
            <v>3260.14</v>
          </cell>
          <cell r="H167">
            <v>3260.14</v>
          </cell>
          <cell r="I167">
            <v>0</v>
          </cell>
        </row>
        <row r="168">
          <cell r="A168" t="str">
            <v>1.1.4.01.07</v>
          </cell>
          <cell r="B168" t="str">
            <v>A</v>
          </cell>
          <cell r="C168">
            <v>1</v>
          </cell>
          <cell r="D168">
            <v>2452</v>
          </cell>
          <cell r="E168" t="str">
            <v xml:space="preserve">Adiantamento de Férias Próximo mês               </v>
          </cell>
          <cell r="F168">
            <v>54010.7</v>
          </cell>
          <cell r="G168">
            <v>6185.86</v>
          </cell>
          <cell r="H168">
            <v>54010.7</v>
          </cell>
          <cell r="I168">
            <v>6185.86</v>
          </cell>
        </row>
        <row r="169">
          <cell r="A169" t="str">
            <v>1.1.4.01.08</v>
          </cell>
          <cell r="B169" t="str">
            <v>A</v>
          </cell>
          <cell r="C169">
            <v>1</v>
          </cell>
          <cell r="D169">
            <v>2757</v>
          </cell>
          <cell r="E169" t="str">
            <v xml:space="preserve">FGTS s/ Adiantamento de 13º Salários             </v>
          </cell>
          <cell r="F169">
            <v>90218.08</v>
          </cell>
          <cell r="G169">
            <v>0</v>
          </cell>
          <cell r="H169">
            <v>90218.08</v>
          </cell>
          <cell r="I169">
            <v>0</v>
          </cell>
        </row>
        <row r="170">
          <cell r="A170" t="str">
            <v>1.1.4.03</v>
          </cell>
          <cell r="B170" t="str">
            <v>S</v>
          </cell>
          <cell r="C170">
            <v>1</v>
          </cell>
          <cell r="D170">
            <v>247</v>
          </cell>
          <cell r="E170" t="str">
            <v xml:space="preserve">Outros Valores a Receber                         </v>
          </cell>
          <cell r="F170">
            <v>3228726.32</v>
          </cell>
          <cell r="G170">
            <v>73811.13</v>
          </cell>
          <cell r="H170">
            <v>63370.5</v>
          </cell>
          <cell r="I170">
            <v>3239166.95</v>
          </cell>
        </row>
        <row r="171">
          <cell r="A171" t="str">
            <v>1.1.4.03.01</v>
          </cell>
          <cell r="B171" t="str">
            <v>A</v>
          </cell>
          <cell r="C171">
            <v>1</v>
          </cell>
          <cell r="D171">
            <v>248</v>
          </cell>
          <cell r="E171" t="str">
            <v xml:space="preserve">Depósitos Recursais e Judiciais                  </v>
          </cell>
          <cell r="F171">
            <v>3094421.16</v>
          </cell>
          <cell r="G171">
            <v>9513.16</v>
          </cell>
          <cell r="H171">
            <v>0</v>
          </cell>
          <cell r="I171">
            <v>3103934.32</v>
          </cell>
        </row>
        <row r="172">
          <cell r="A172" t="str">
            <v>1.1.4.03.08</v>
          </cell>
          <cell r="B172" t="str">
            <v>A</v>
          </cell>
          <cell r="C172">
            <v>1</v>
          </cell>
          <cell r="D172">
            <v>1834</v>
          </cell>
          <cell r="E172" t="str">
            <v xml:space="preserve">Caução DNIT                                      </v>
          </cell>
          <cell r="F172">
            <v>2250</v>
          </cell>
          <cell r="G172">
            <v>0</v>
          </cell>
          <cell r="H172">
            <v>0</v>
          </cell>
          <cell r="I172">
            <v>2250</v>
          </cell>
        </row>
        <row r="173">
          <cell r="A173" t="str">
            <v>1.1.4.03.09</v>
          </cell>
          <cell r="B173" t="str">
            <v>A</v>
          </cell>
          <cell r="C173">
            <v>1</v>
          </cell>
          <cell r="D173">
            <v>1927</v>
          </cell>
          <cell r="E173" t="str">
            <v xml:space="preserve">Outros Valores a Recuperar                       </v>
          </cell>
          <cell r="F173">
            <v>11.44</v>
          </cell>
          <cell r="G173">
            <v>0</v>
          </cell>
          <cell r="H173">
            <v>0</v>
          </cell>
          <cell r="I173">
            <v>11.44</v>
          </cell>
        </row>
        <row r="174">
          <cell r="A174" t="str">
            <v>1.1.4.03.11</v>
          </cell>
          <cell r="B174" t="str">
            <v>A</v>
          </cell>
          <cell r="C174">
            <v>1</v>
          </cell>
          <cell r="D174">
            <v>2157</v>
          </cell>
          <cell r="E174" t="str">
            <v xml:space="preserve">Valores a Receber de Funcionários                </v>
          </cell>
          <cell r="F174">
            <v>44601.22</v>
          </cell>
          <cell r="G174">
            <v>47640.14</v>
          </cell>
          <cell r="H174">
            <v>46772.6</v>
          </cell>
          <cell r="I174">
            <v>45468.76</v>
          </cell>
        </row>
        <row r="175">
          <cell r="A175" t="str">
            <v>1.1.4.03.12</v>
          </cell>
          <cell r="B175" t="str">
            <v>A</v>
          </cell>
          <cell r="C175">
            <v>1</v>
          </cell>
          <cell r="D175">
            <v>2459</v>
          </cell>
          <cell r="E175" t="str">
            <v xml:space="preserve">Acordo Min. Público do Trabalho                  </v>
          </cell>
          <cell r="F175">
            <v>70844.600000000006</v>
          </cell>
          <cell r="G175">
            <v>0</v>
          </cell>
          <cell r="H175">
            <v>0</v>
          </cell>
          <cell r="I175">
            <v>70844.600000000006</v>
          </cell>
        </row>
        <row r="176">
          <cell r="A176" t="str">
            <v>1.1.4.03.14</v>
          </cell>
          <cell r="B176" t="str">
            <v>A</v>
          </cell>
          <cell r="C176">
            <v>1</v>
          </cell>
          <cell r="D176">
            <v>2504</v>
          </cell>
          <cell r="E176" t="str">
            <v xml:space="preserve">Salário Maternidade                              </v>
          </cell>
          <cell r="F176">
            <v>15259.59</v>
          </cell>
          <cell r="G176">
            <v>16017</v>
          </cell>
          <cell r="H176">
            <v>15259.59</v>
          </cell>
          <cell r="I176">
            <v>16017</v>
          </cell>
        </row>
        <row r="177">
          <cell r="A177" t="str">
            <v>1.1.4.03.16</v>
          </cell>
          <cell r="B177" t="str">
            <v>A</v>
          </cell>
          <cell r="C177">
            <v>1</v>
          </cell>
          <cell r="D177">
            <v>2979</v>
          </cell>
          <cell r="E177" t="str">
            <v xml:space="preserve">Saldo Negativo Beneficios Jimena Bertold         </v>
          </cell>
          <cell r="F177">
            <v>1338.31</v>
          </cell>
          <cell r="G177">
            <v>640.83000000000004</v>
          </cell>
          <cell r="H177">
            <v>1338.31</v>
          </cell>
          <cell r="I177">
            <v>640.83000000000004</v>
          </cell>
        </row>
        <row r="178">
          <cell r="A178" t="str">
            <v>1.1.5</v>
          </cell>
          <cell r="B178" t="str">
            <v>S</v>
          </cell>
          <cell r="C178">
            <v>1</v>
          </cell>
          <cell r="D178">
            <v>255</v>
          </cell>
          <cell r="E178" t="str">
            <v xml:space="preserve">Tributos e Contrib a Recup/Comp                  </v>
          </cell>
          <cell r="F178">
            <v>11953819.34</v>
          </cell>
          <cell r="G178">
            <v>3883959.64</v>
          </cell>
          <cell r="H178">
            <v>4043379.75</v>
          </cell>
          <cell r="I178">
            <v>11794399.23</v>
          </cell>
        </row>
        <row r="179">
          <cell r="A179" t="str">
            <v>1.1.5.01</v>
          </cell>
          <cell r="B179" t="str">
            <v>A</v>
          </cell>
          <cell r="C179">
            <v>1</v>
          </cell>
          <cell r="D179">
            <v>256</v>
          </cell>
          <cell r="E179" t="str">
            <v xml:space="preserve">INSS                                             </v>
          </cell>
          <cell r="F179">
            <v>7603.25</v>
          </cell>
          <cell r="G179">
            <v>0</v>
          </cell>
          <cell r="H179">
            <v>0</v>
          </cell>
          <cell r="I179">
            <v>7603.25</v>
          </cell>
        </row>
        <row r="180">
          <cell r="A180" t="str">
            <v>1.1.5.02</v>
          </cell>
          <cell r="B180" t="str">
            <v>A</v>
          </cell>
          <cell r="C180">
            <v>1</v>
          </cell>
          <cell r="D180">
            <v>257</v>
          </cell>
          <cell r="E180" t="str">
            <v xml:space="preserve">PIS/PASEP                                        </v>
          </cell>
          <cell r="F180">
            <v>0</v>
          </cell>
          <cell r="G180">
            <v>15354.7</v>
          </cell>
          <cell r="H180">
            <v>15354.7</v>
          </cell>
          <cell r="I180">
            <v>0</v>
          </cell>
        </row>
        <row r="181">
          <cell r="A181" t="str">
            <v>1.1.5.03</v>
          </cell>
          <cell r="B181" t="str">
            <v>A</v>
          </cell>
          <cell r="C181">
            <v>1</v>
          </cell>
          <cell r="D181">
            <v>258</v>
          </cell>
          <cell r="E181" t="str">
            <v xml:space="preserve">COFINS                                           </v>
          </cell>
          <cell r="F181">
            <v>0</v>
          </cell>
          <cell r="G181">
            <v>70868.259999999995</v>
          </cell>
          <cell r="H181">
            <v>70868.259999999995</v>
          </cell>
          <cell r="I181">
            <v>0</v>
          </cell>
        </row>
        <row r="182">
          <cell r="A182" t="str">
            <v>1.1.5.04</v>
          </cell>
          <cell r="B182" t="str">
            <v>A</v>
          </cell>
          <cell r="C182">
            <v>1</v>
          </cell>
          <cell r="D182">
            <v>259</v>
          </cell>
          <cell r="E182" t="str">
            <v xml:space="preserve">ISS                                              </v>
          </cell>
          <cell r="F182">
            <v>0</v>
          </cell>
          <cell r="G182">
            <v>228869.06</v>
          </cell>
          <cell r="H182">
            <v>228869.06</v>
          </cell>
          <cell r="I182">
            <v>0</v>
          </cell>
        </row>
        <row r="183">
          <cell r="A183" t="str">
            <v>1.1.5.05</v>
          </cell>
          <cell r="B183" t="str">
            <v>A</v>
          </cell>
          <cell r="C183">
            <v>1</v>
          </cell>
          <cell r="D183">
            <v>260</v>
          </cell>
          <cell r="E183" t="str">
            <v xml:space="preserve">IRPJ                                             </v>
          </cell>
          <cell r="F183">
            <v>0</v>
          </cell>
          <cell r="G183">
            <v>113389.1</v>
          </cell>
          <cell r="H183">
            <v>113389.1</v>
          </cell>
          <cell r="I183">
            <v>0</v>
          </cell>
        </row>
        <row r="184">
          <cell r="A184" t="str">
            <v>1.1.5.06</v>
          </cell>
          <cell r="B184" t="str">
            <v>A</v>
          </cell>
          <cell r="C184">
            <v>1</v>
          </cell>
          <cell r="D184">
            <v>261</v>
          </cell>
          <cell r="E184" t="str">
            <v xml:space="preserve">CSLL                                             </v>
          </cell>
          <cell r="F184">
            <v>0</v>
          </cell>
          <cell r="G184">
            <v>23622.69</v>
          </cell>
          <cell r="H184">
            <v>23622.69</v>
          </cell>
          <cell r="I184">
            <v>0</v>
          </cell>
        </row>
        <row r="185">
          <cell r="A185" t="str">
            <v>1.1.5.09</v>
          </cell>
          <cell r="B185" t="str">
            <v>A</v>
          </cell>
          <cell r="C185">
            <v>1</v>
          </cell>
          <cell r="D185">
            <v>264</v>
          </cell>
          <cell r="E185" t="str">
            <v xml:space="preserve">Impostos e Contribuições Federais                </v>
          </cell>
          <cell r="F185">
            <v>10779.42</v>
          </cell>
          <cell r="G185">
            <v>0</v>
          </cell>
          <cell r="H185">
            <v>0</v>
          </cell>
          <cell r="I185">
            <v>10779.42</v>
          </cell>
        </row>
        <row r="186">
          <cell r="A186" t="str">
            <v>1.1.5.10</v>
          </cell>
          <cell r="B186" t="str">
            <v>A</v>
          </cell>
          <cell r="C186">
            <v>1</v>
          </cell>
          <cell r="D186">
            <v>265</v>
          </cell>
          <cell r="E186" t="str">
            <v xml:space="preserve">IRPJ a Compensar                                 </v>
          </cell>
          <cell r="F186">
            <v>6925977.2999999998</v>
          </cell>
          <cell r="G186">
            <v>3072704.94</v>
          </cell>
          <cell r="H186">
            <v>0</v>
          </cell>
          <cell r="I186">
            <v>9998682.2400000002</v>
          </cell>
        </row>
        <row r="187">
          <cell r="A187" t="str">
            <v>1.1.5.11</v>
          </cell>
          <cell r="B187" t="str">
            <v>A</v>
          </cell>
          <cell r="C187">
            <v>1</v>
          </cell>
          <cell r="D187">
            <v>266</v>
          </cell>
          <cell r="E187" t="str">
            <v xml:space="preserve">CSLL a Compensar                                 </v>
          </cell>
          <cell r="F187">
            <v>1605682.37</v>
          </cell>
          <cell r="G187">
            <v>0</v>
          </cell>
          <cell r="H187">
            <v>0</v>
          </cell>
          <cell r="I187">
            <v>1605682.37</v>
          </cell>
        </row>
        <row r="188">
          <cell r="A188" t="str">
            <v>1.1.5.12</v>
          </cell>
          <cell r="B188" t="str">
            <v>A</v>
          </cell>
          <cell r="C188">
            <v>1</v>
          </cell>
          <cell r="D188">
            <v>267</v>
          </cell>
          <cell r="E188" t="str">
            <v xml:space="preserve">ISS Indevido                                     </v>
          </cell>
          <cell r="F188">
            <v>11939.8</v>
          </cell>
          <cell r="G188">
            <v>0</v>
          </cell>
          <cell r="H188">
            <v>0</v>
          </cell>
          <cell r="I188">
            <v>11939.8</v>
          </cell>
        </row>
        <row r="189">
          <cell r="A189" t="str">
            <v>1.1.5.15</v>
          </cell>
          <cell r="B189" t="str">
            <v>A</v>
          </cell>
          <cell r="C189">
            <v>1</v>
          </cell>
          <cell r="D189">
            <v>1766</v>
          </cell>
          <cell r="E189" t="str">
            <v xml:space="preserve">IRPJ Provisão s/ Aplicações                      </v>
          </cell>
          <cell r="F189">
            <v>14074.34</v>
          </cell>
          <cell r="G189">
            <v>0</v>
          </cell>
          <cell r="H189">
            <v>0</v>
          </cell>
          <cell r="I189">
            <v>14074.34</v>
          </cell>
        </row>
        <row r="190">
          <cell r="A190" t="str">
            <v>1.1.5.16</v>
          </cell>
          <cell r="B190" t="str">
            <v>A</v>
          </cell>
          <cell r="C190">
            <v>1</v>
          </cell>
          <cell r="D190">
            <v>1767</v>
          </cell>
          <cell r="E190" t="str">
            <v xml:space="preserve">IRPJ Resgate s/ Aplicações                       </v>
          </cell>
          <cell r="F190">
            <v>3214861.33</v>
          </cell>
          <cell r="G190">
            <v>21919.14</v>
          </cell>
          <cell r="H190">
            <v>3236780.47</v>
          </cell>
          <cell r="I190">
            <v>0</v>
          </cell>
        </row>
        <row r="191">
          <cell r="A191" t="str">
            <v>1.1.5.17</v>
          </cell>
          <cell r="B191" t="str">
            <v>A</v>
          </cell>
          <cell r="C191">
            <v>1</v>
          </cell>
          <cell r="D191">
            <v>1175</v>
          </cell>
          <cell r="E191" t="str">
            <v xml:space="preserve">PIS a Compensar - Entradas NF                    </v>
          </cell>
          <cell r="F191">
            <v>0</v>
          </cell>
          <cell r="G191">
            <v>59324.19</v>
          </cell>
          <cell r="H191">
            <v>59324.19</v>
          </cell>
          <cell r="I191">
            <v>0</v>
          </cell>
        </row>
        <row r="192">
          <cell r="A192" t="str">
            <v>1.1.5.18</v>
          </cell>
          <cell r="B192" t="str">
            <v>A</v>
          </cell>
          <cell r="C192">
            <v>1</v>
          </cell>
          <cell r="D192">
            <v>1255</v>
          </cell>
          <cell r="E192" t="str">
            <v xml:space="preserve">COFINS a Compensar - Entradas NF                 </v>
          </cell>
          <cell r="F192">
            <v>0</v>
          </cell>
          <cell r="G192">
            <v>273252.14</v>
          </cell>
          <cell r="H192">
            <v>273252.14</v>
          </cell>
          <cell r="I192">
            <v>0</v>
          </cell>
        </row>
        <row r="193">
          <cell r="A193" t="str">
            <v>1.1.5.19</v>
          </cell>
          <cell r="B193" t="str">
            <v>A</v>
          </cell>
          <cell r="C193">
            <v>1</v>
          </cell>
          <cell r="D193">
            <v>2353</v>
          </cell>
          <cell r="E193" t="str">
            <v xml:space="preserve">IRPJ Provisão s/ Aplicação - CDB SWAP            </v>
          </cell>
          <cell r="F193">
            <v>126951.44</v>
          </cell>
          <cell r="G193">
            <v>4459.3500000000004</v>
          </cell>
          <cell r="H193">
            <v>21601.53</v>
          </cell>
          <cell r="I193">
            <v>109809.26</v>
          </cell>
        </row>
        <row r="194">
          <cell r="A194" t="str">
            <v>1.1.5.20</v>
          </cell>
          <cell r="B194" t="str">
            <v>A</v>
          </cell>
          <cell r="C194">
            <v>1</v>
          </cell>
          <cell r="D194">
            <v>2354</v>
          </cell>
          <cell r="E194" t="str">
            <v xml:space="preserve">IRPJ Provisão s/ Aplicação - CDB - DI            </v>
          </cell>
          <cell r="F194">
            <v>818.32</v>
          </cell>
          <cell r="G194">
            <v>156.28</v>
          </cell>
          <cell r="H194">
            <v>317.58</v>
          </cell>
          <cell r="I194">
            <v>657.02</v>
          </cell>
        </row>
        <row r="195">
          <cell r="A195" t="str">
            <v>1.1.5.21</v>
          </cell>
          <cell r="B195" t="str">
            <v>A</v>
          </cell>
          <cell r="C195">
            <v>1</v>
          </cell>
          <cell r="D195">
            <v>2355</v>
          </cell>
          <cell r="E195" t="str">
            <v xml:space="preserve">IRPJ Provisão s/ Aplicação - BB AMPLO            </v>
          </cell>
          <cell r="F195">
            <v>329.76</v>
          </cell>
          <cell r="G195">
            <v>31.99</v>
          </cell>
          <cell r="H195">
            <v>0</v>
          </cell>
          <cell r="I195">
            <v>361.75</v>
          </cell>
        </row>
        <row r="196">
          <cell r="A196" t="str">
            <v>1.1.5.22</v>
          </cell>
          <cell r="B196" t="str">
            <v>A</v>
          </cell>
          <cell r="C196">
            <v>1</v>
          </cell>
          <cell r="D196">
            <v>2356</v>
          </cell>
          <cell r="E196" t="str">
            <v xml:space="preserve">IRPJ Provisão s/ Aplicação BB Admin Sup.         </v>
          </cell>
          <cell r="F196">
            <v>0.36</v>
          </cell>
          <cell r="G196">
            <v>7.8</v>
          </cell>
          <cell r="H196">
            <v>0.03</v>
          </cell>
          <cell r="I196">
            <v>8.1300000000000008</v>
          </cell>
        </row>
        <row r="197">
          <cell r="A197" t="str">
            <v>1.1.5.23</v>
          </cell>
          <cell r="B197" t="str">
            <v>A</v>
          </cell>
          <cell r="C197">
            <v>1</v>
          </cell>
          <cell r="D197">
            <v>2357</v>
          </cell>
          <cell r="E197" t="str">
            <v xml:space="preserve">IRPJ Provisão s/ Poupança 14401-0 Caução         </v>
          </cell>
          <cell r="F197">
            <v>34801.65</v>
          </cell>
          <cell r="G197">
            <v>0</v>
          </cell>
          <cell r="H197">
            <v>0</v>
          </cell>
          <cell r="I197">
            <v>34801.65</v>
          </cell>
        </row>
        <row r="198">
          <cell r="A198" t="str">
            <v>1.2</v>
          </cell>
          <cell r="B198" t="str">
            <v>S</v>
          </cell>
          <cell r="C198">
            <v>1</v>
          </cell>
          <cell r="D198">
            <v>271</v>
          </cell>
          <cell r="E198" t="str">
            <v xml:space="preserve">Ativo Não Circulante                             </v>
          </cell>
          <cell r="F198">
            <v>635692366.72000003</v>
          </cell>
          <cell r="G198">
            <v>278520213.20999998</v>
          </cell>
          <cell r="H198">
            <v>348995.64</v>
          </cell>
          <cell r="I198">
            <v>913863584.28999996</v>
          </cell>
        </row>
        <row r="199">
          <cell r="A199" t="str">
            <v>1.2.1</v>
          </cell>
          <cell r="B199" t="str">
            <v>S</v>
          </cell>
          <cell r="C199">
            <v>1</v>
          </cell>
          <cell r="D199">
            <v>272</v>
          </cell>
          <cell r="E199" t="str">
            <v xml:space="preserve">Realizável a Longo Prazo                         </v>
          </cell>
          <cell r="F199">
            <v>625000.04</v>
          </cell>
          <cell r="G199">
            <v>5980</v>
          </cell>
          <cell r="H199">
            <v>40702.22</v>
          </cell>
          <cell r="I199">
            <v>590277.81999999995</v>
          </cell>
        </row>
        <row r="200">
          <cell r="A200" t="str">
            <v>1.2.1.01</v>
          </cell>
          <cell r="B200" t="str">
            <v>S</v>
          </cell>
          <cell r="C200">
            <v>1</v>
          </cell>
          <cell r="D200">
            <v>273</v>
          </cell>
          <cell r="E200" t="str">
            <v xml:space="preserve">Clientes Ação Monitória/Negociação               </v>
          </cell>
          <cell r="F200">
            <v>11467056.130000001</v>
          </cell>
          <cell r="G200">
            <v>5980</v>
          </cell>
          <cell r="H200">
            <v>34722.22</v>
          </cell>
          <cell r="I200">
            <v>11438313.91</v>
          </cell>
        </row>
        <row r="201">
          <cell r="A201" t="str">
            <v>1.2.1.01.03</v>
          </cell>
          <cell r="B201" t="str">
            <v>A</v>
          </cell>
          <cell r="C201">
            <v>1</v>
          </cell>
          <cell r="D201">
            <v>276</v>
          </cell>
          <cell r="E201" t="str">
            <v xml:space="preserve">Adubos Trevo - YARA BRASIL                       </v>
          </cell>
          <cell r="F201">
            <v>231243.7</v>
          </cell>
          <cell r="G201">
            <v>0</v>
          </cell>
          <cell r="H201">
            <v>0</v>
          </cell>
          <cell r="I201">
            <v>231243.7</v>
          </cell>
        </row>
        <row r="202">
          <cell r="A202" t="str">
            <v>1.2.1.01.04</v>
          </cell>
          <cell r="B202" t="str">
            <v>A</v>
          </cell>
          <cell r="C202">
            <v>1</v>
          </cell>
          <cell r="D202">
            <v>277</v>
          </cell>
          <cell r="E202" t="str">
            <v xml:space="preserve">Ribeirão S/A                                     </v>
          </cell>
          <cell r="F202">
            <v>93560.75</v>
          </cell>
          <cell r="G202">
            <v>0</v>
          </cell>
          <cell r="H202">
            <v>0</v>
          </cell>
          <cell r="I202">
            <v>93560.75</v>
          </cell>
        </row>
        <row r="203">
          <cell r="A203" t="str">
            <v>1.2.1.01.05</v>
          </cell>
          <cell r="B203" t="str">
            <v>A</v>
          </cell>
          <cell r="C203">
            <v>1</v>
          </cell>
          <cell r="D203">
            <v>278</v>
          </cell>
          <cell r="E203" t="str">
            <v xml:space="preserve">Itapage S/A Celulose Papeis                      </v>
          </cell>
          <cell r="F203">
            <v>206281.53</v>
          </cell>
          <cell r="G203">
            <v>0</v>
          </cell>
          <cell r="H203">
            <v>0</v>
          </cell>
          <cell r="I203">
            <v>206281.53</v>
          </cell>
        </row>
        <row r="204">
          <cell r="A204" t="str">
            <v>1.2.1.01.07</v>
          </cell>
          <cell r="B204" t="str">
            <v>A</v>
          </cell>
          <cell r="C204">
            <v>1</v>
          </cell>
          <cell r="D204">
            <v>280</v>
          </cell>
          <cell r="E204" t="str">
            <v xml:space="preserve">Costa Norte Marítima Ltda                        </v>
          </cell>
          <cell r="F204">
            <v>26435.34</v>
          </cell>
          <cell r="G204">
            <v>0</v>
          </cell>
          <cell r="H204">
            <v>0</v>
          </cell>
          <cell r="I204">
            <v>26435.34</v>
          </cell>
        </row>
        <row r="205">
          <cell r="A205" t="str">
            <v>1.2.1.01.09</v>
          </cell>
          <cell r="B205" t="str">
            <v>A</v>
          </cell>
          <cell r="C205">
            <v>1</v>
          </cell>
          <cell r="D205">
            <v>282</v>
          </cell>
          <cell r="E205" t="str">
            <v xml:space="preserve">Siderúrgica Ibérica S/A                          </v>
          </cell>
          <cell r="F205">
            <v>57621.599999999999</v>
          </cell>
          <cell r="G205">
            <v>0</v>
          </cell>
          <cell r="H205">
            <v>0</v>
          </cell>
          <cell r="I205">
            <v>57621.599999999999</v>
          </cell>
        </row>
        <row r="206">
          <cell r="A206" t="str">
            <v>1.2.1.01.10</v>
          </cell>
          <cell r="B206" t="str">
            <v>A</v>
          </cell>
          <cell r="C206">
            <v>1</v>
          </cell>
          <cell r="D206">
            <v>283</v>
          </cell>
          <cell r="E206" t="str">
            <v xml:space="preserve">COSIMA - Cia. Siderúrgica                        </v>
          </cell>
          <cell r="F206">
            <v>200667.26</v>
          </cell>
          <cell r="G206">
            <v>0</v>
          </cell>
          <cell r="H206">
            <v>0</v>
          </cell>
          <cell r="I206">
            <v>200667.26</v>
          </cell>
        </row>
        <row r="207">
          <cell r="A207" t="str">
            <v>1.2.1.01.11</v>
          </cell>
          <cell r="B207" t="str">
            <v>A</v>
          </cell>
          <cell r="C207">
            <v>1</v>
          </cell>
          <cell r="D207">
            <v>284</v>
          </cell>
          <cell r="E207" t="str">
            <v xml:space="preserve">Companhia Siderúrgica Vale do Pindaré            </v>
          </cell>
          <cell r="F207">
            <v>1286185.83</v>
          </cell>
          <cell r="G207">
            <v>0</v>
          </cell>
          <cell r="H207">
            <v>0</v>
          </cell>
          <cell r="I207">
            <v>1286185.83</v>
          </cell>
        </row>
        <row r="208">
          <cell r="A208" t="str">
            <v>1.2.1.01.12</v>
          </cell>
          <cell r="B208" t="str">
            <v>A</v>
          </cell>
          <cell r="C208">
            <v>1</v>
          </cell>
          <cell r="D208">
            <v>285</v>
          </cell>
          <cell r="E208" t="str">
            <v xml:space="preserve">Gusa Nordeste S/A                                </v>
          </cell>
          <cell r="F208">
            <v>625000.04</v>
          </cell>
          <cell r="G208">
            <v>0</v>
          </cell>
          <cell r="H208">
            <v>34722.22</v>
          </cell>
          <cell r="I208">
            <v>590277.81999999995</v>
          </cell>
        </row>
        <row r="209">
          <cell r="A209" t="str">
            <v>1.2.1.01.13</v>
          </cell>
          <cell r="B209" t="str">
            <v>A</v>
          </cell>
          <cell r="C209">
            <v>1</v>
          </cell>
          <cell r="D209">
            <v>286</v>
          </cell>
          <cell r="E209" t="str">
            <v xml:space="preserve">SIMASA - Siderúrgica do Maranhão S/A             </v>
          </cell>
          <cell r="F209">
            <v>267489.73</v>
          </cell>
          <cell r="G209">
            <v>0</v>
          </cell>
          <cell r="H209">
            <v>0</v>
          </cell>
          <cell r="I209">
            <v>267489.73</v>
          </cell>
        </row>
        <row r="210">
          <cell r="A210" t="str">
            <v>1.2.1.01.17</v>
          </cell>
          <cell r="B210" t="str">
            <v>A</v>
          </cell>
          <cell r="C210">
            <v>1</v>
          </cell>
          <cell r="D210">
            <v>290</v>
          </cell>
          <cell r="E210" t="str">
            <v xml:space="preserve">Viena Siderúrgica S/A                            </v>
          </cell>
          <cell r="F210">
            <v>1928935.36</v>
          </cell>
          <cell r="G210">
            <v>0</v>
          </cell>
          <cell r="H210">
            <v>0</v>
          </cell>
          <cell r="I210">
            <v>1928935.36</v>
          </cell>
        </row>
        <row r="211">
          <cell r="A211" t="str">
            <v>1.2.1.01.19</v>
          </cell>
          <cell r="B211" t="str">
            <v>A</v>
          </cell>
          <cell r="C211">
            <v>1</v>
          </cell>
          <cell r="D211">
            <v>292</v>
          </cell>
          <cell r="E211" t="str">
            <v xml:space="preserve">COSIPA - Cia Siderúrgica do Pará                 </v>
          </cell>
          <cell r="F211">
            <v>1094477.06</v>
          </cell>
          <cell r="G211">
            <v>0</v>
          </cell>
          <cell r="H211">
            <v>0</v>
          </cell>
          <cell r="I211">
            <v>1094477.06</v>
          </cell>
        </row>
        <row r="212">
          <cell r="A212" t="str">
            <v>1.2.1.01.20</v>
          </cell>
          <cell r="B212" t="str">
            <v>A</v>
          </cell>
          <cell r="C212">
            <v>1</v>
          </cell>
          <cell r="D212">
            <v>293</v>
          </cell>
          <cell r="E212" t="str">
            <v xml:space="preserve">DISMAF - Distribuidora de Manufat.               </v>
          </cell>
          <cell r="F212">
            <v>4221704.58</v>
          </cell>
          <cell r="G212">
            <v>0</v>
          </cell>
          <cell r="H212">
            <v>0</v>
          </cell>
          <cell r="I212">
            <v>4221704.58</v>
          </cell>
        </row>
        <row r="213">
          <cell r="A213" t="str">
            <v>1.2.1.01.21</v>
          </cell>
          <cell r="B213" t="str">
            <v>A</v>
          </cell>
          <cell r="C213">
            <v>1</v>
          </cell>
          <cell r="D213">
            <v>294</v>
          </cell>
          <cell r="E213" t="str">
            <v xml:space="preserve">USIPAR - Usina Siderúrgica do Pará               </v>
          </cell>
          <cell r="F213">
            <v>268100.67</v>
          </cell>
          <cell r="G213">
            <v>0</v>
          </cell>
          <cell r="H213">
            <v>0</v>
          </cell>
          <cell r="I213">
            <v>268100.67</v>
          </cell>
        </row>
        <row r="214">
          <cell r="A214" t="str">
            <v>1.2.1.01.22</v>
          </cell>
          <cell r="B214" t="str">
            <v>A</v>
          </cell>
          <cell r="C214">
            <v>1</v>
          </cell>
          <cell r="D214">
            <v>295</v>
          </cell>
          <cell r="E214" t="str">
            <v xml:space="preserve">RT Comécio e Representações                      </v>
          </cell>
          <cell r="F214">
            <v>6222.22</v>
          </cell>
          <cell r="G214">
            <v>0</v>
          </cell>
          <cell r="H214">
            <v>0</v>
          </cell>
          <cell r="I214">
            <v>6222.22</v>
          </cell>
        </row>
        <row r="215">
          <cell r="A215" t="str">
            <v>1.2.1.01.26</v>
          </cell>
          <cell r="B215" t="str">
            <v>A</v>
          </cell>
          <cell r="C215">
            <v>1</v>
          </cell>
          <cell r="D215">
            <v>2130</v>
          </cell>
          <cell r="E215" t="str">
            <v xml:space="preserve">Brazil Marítima                                  </v>
          </cell>
          <cell r="F215">
            <v>416943.95</v>
          </cell>
          <cell r="G215">
            <v>0</v>
          </cell>
          <cell r="H215">
            <v>0</v>
          </cell>
          <cell r="I215">
            <v>416943.95</v>
          </cell>
        </row>
        <row r="216">
          <cell r="A216" t="str">
            <v>1.2.1.01.28</v>
          </cell>
          <cell r="B216" t="str">
            <v>A</v>
          </cell>
          <cell r="C216">
            <v>1</v>
          </cell>
          <cell r="D216">
            <v>2132</v>
          </cell>
          <cell r="E216" t="str">
            <v xml:space="preserve">M. do P. S. Mendes Consultoria                   </v>
          </cell>
          <cell r="F216">
            <v>15606</v>
          </cell>
          <cell r="G216">
            <v>0</v>
          </cell>
          <cell r="H216">
            <v>0</v>
          </cell>
          <cell r="I216">
            <v>15606</v>
          </cell>
        </row>
        <row r="217">
          <cell r="A217" t="str">
            <v>1.2.1.01.29</v>
          </cell>
          <cell r="B217" t="str">
            <v>A</v>
          </cell>
          <cell r="C217">
            <v>1</v>
          </cell>
          <cell r="D217">
            <v>2133</v>
          </cell>
          <cell r="E217" t="str">
            <v xml:space="preserve">Rafi Transporte e Logística Ltda                 </v>
          </cell>
          <cell r="F217">
            <v>4420.26</v>
          </cell>
          <cell r="G217">
            <v>0</v>
          </cell>
          <cell r="H217">
            <v>0</v>
          </cell>
          <cell r="I217">
            <v>4420.26</v>
          </cell>
        </row>
        <row r="218">
          <cell r="A218" t="str">
            <v>1.2.1.01.33</v>
          </cell>
          <cell r="B218" t="str">
            <v>A</v>
          </cell>
          <cell r="C218">
            <v>1</v>
          </cell>
          <cell r="D218">
            <v>2327</v>
          </cell>
          <cell r="E218" t="str">
            <v xml:space="preserve">Celebration Turismo e Eventos Ltda               </v>
          </cell>
          <cell r="F218">
            <v>7341.61</v>
          </cell>
          <cell r="G218">
            <v>0</v>
          </cell>
          <cell r="H218">
            <v>0</v>
          </cell>
          <cell r="I218">
            <v>7341.61</v>
          </cell>
        </row>
        <row r="219">
          <cell r="A219" t="str">
            <v>1.2.1.01.34</v>
          </cell>
          <cell r="B219" t="str">
            <v>A</v>
          </cell>
          <cell r="C219">
            <v>1</v>
          </cell>
          <cell r="D219">
            <v>2328</v>
          </cell>
          <cell r="E219" t="str">
            <v xml:space="preserve">Celiany Cristina Dutra dos Santos                </v>
          </cell>
          <cell r="F219">
            <v>1807.7</v>
          </cell>
          <cell r="G219">
            <v>0</v>
          </cell>
          <cell r="H219">
            <v>0</v>
          </cell>
          <cell r="I219">
            <v>1807.7</v>
          </cell>
        </row>
        <row r="220">
          <cell r="A220" t="str">
            <v>1.2.1.01.35</v>
          </cell>
          <cell r="B220" t="str">
            <v>A</v>
          </cell>
          <cell r="C220">
            <v>1</v>
          </cell>
          <cell r="D220">
            <v>2329</v>
          </cell>
          <cell r="E220" t="str">
            <v xml:space="preserve">SIDEPAR - Siderúrgica do Pará S/A                </v>
          </cell>
          <cell r="F220">
            <v>471620.85</v>
          </cell>
          <cell r="G220">
            <v>0</v>
          </cell>
          <cell r="H220">
            <v>0</v>
          </cell>
          <cell r="I220">
            <v>471620.85</v>
          </cell>
        </row>
        <row r="221">
          <cell r="A221" t="str">
            <v>1.2.1.01.36</v>
          </cell>
          <cell r="B221" t="str">
            <v>A</v>
          </cell>
          <cell r="C221">
            <v>1</v>
          </cell>
          <cell r="D221">
            <v>2330</v>
          </cell>
          <cell r="E221" t="str">
            <v xml:space="preserve">Trapiche Turismo Ltda - ME                       </v>
          </cell>
          <cell r="F221">
            <v>5490</v>
          </cell>
          <cell r="G221">
            <v>0</v>
          </cell>
          <cell r="H221">
            <v>0</v>
          </cell>
          <cell r="I221">
            <v>5490</v>
          </cell>
        </row>
        <row r="222">
          <cell r="A222" t="str">
            <v>1.2.1.01.37</v>
          </cell>
          <cell r="B222" t="str">
            <v>A</v>
          </cell>
          <cell r="C222">
            <v>1</v>
          </cell>
          <cell r="D222">
            <v>2331</v>
          </cell>
          <cell r="E222" t="str">
            <v xml:space="preserve">Vade Consultoria Ltda - ME                       </v>
          </cell>
          <cell r="F222">
            <v>9821</v>
          </cell>
          <cell r="G222">
            <v>0</v>
          </cell>
          <cell r="H222">
            <v>0</v>
          </cell>
          <cell r="I222">
            <v>9821</v>
          </cell>
        </row>
        <row r="223">
          <cell r="A223" t="str">
            <v>1.2.1.01.38</v>
          </cell>
          <cell r="B223" t="str">
            <v>A</v>
          </cell>
          <cell r="C223">
            <v>1</v>
          </cell>
          <cell r="D223">
            <v>2606</v>
          </cell>
          <cell r="E223" t="str">
            <v xml:space="preserve">Ponto do Gráfico Comércio de Máquinas            </v>
          </cell>
          <cell r="F223">
            <v>20079.09</v>
          </cell>
          <cell r="G223">
            <v>0</v>
          </cell>
          <cell r="H223">
            <v>0</v>
          </cell>
          <cell r="I223">
            <v>20079.09</v>
          </cell>
        </row>
        <row r="224">
          <cell r="A224" t="str">
            <v>1.2.1.01.40</v>
          </cell>
          <cell r="B224" t="str">
            <v>A</v>
          </cell>
          <cell r="C224">
            <v>1</v>
          </cell>
          <cell r="D224">
            <v>3828</v>
          </cell>
          <cell r="E224" t="str">
            <v xml:space="preserve">Big Pernil                                       </v>
          </cell>
          <cell r="F224">
            <v>0</v>
          </cell>
          <cell r="G224">
            <v>5980</v>
          </cell>
          <cell r="H224">
            <v>0</v>
          </cell>
          <cell r="I224">
            <v>5980</v>
          </cell>
        </row>
        <row r="225">
          <cell r="A225" t="str">
            <v>1.2.1.02</v>
          </cell>
          <cell r="B225" t="str">
            <v>S</v>
          </cell>
          <cell r="C225">
            <v>1</v>
          </cell>
          <cell r="D225">
            <v>3779</v>
          </cell>
          <cell r="E225" t="str">
            <v xml:space="preserve">Provisão p/ Perdas nos Receb. - L. Prazo         </v>
          </cell>
          <cell r="F225">
            <v>-10842056.09</v>
          </cell>
          <cell r="G225">
            <v>0</v>
          </cell>
          <cell r="H225">
            <v>5980</v>
          </cell>
          <cell r="I225">
            <v>-10848036.09</v>
          </cell>
        </row>
        <row r="226">
          <cell r="A226" t="str">
            <v>1.2.1.02.01</v>
          </cell>
          <cell r="B226" t="str">
            <v>A</v>
          </cell>
          <cell r="C226">
            <v>1</v>
          </cell>
          <cell r="D226">
            <v>296</v>
          </cell>
          <cell r="E226" t="str">
            <v xml:space="preserve">Provisão p/ Perdas nos Receb. - L. Prazo         </v>
          </cell>
          <cell r="F226">
            <v>-10842056.09</v>
          </cell>
          <cell r="G226">
            <v>0</v>
          </cell>
          <cell r="H226">
            <v>5980</v>
          </cell>
          <cell r="I226">
            <v>-10848036.09</v>
          </cell>
        </row>
        <row r="227">
          <cell r="A227" t="str">
            <v>1.2.3</v>
          </cell>
          <cell r="B227" t="str">
            <v>S</v>
          </cell>
          <cell r="C227">
            <v>1</v>
          </cell>
          <cell r="D227">
            <v>298</v>
          </cell>
          <cell r="E227" t="str">
            <v xml:space="preserve">Imobilizado                                      </v>
          </cell>
          <cell r="F227">
            <v>611771730.99000001</v>
          </cell>
          <cell r="G227">
            <v>278514233.20999998</v>
          </cell>
          <cell r="H227">
            <v>308293.42</v>
          </cell>
          <cell r="I227">
            <v>889977670.77999997</v>
          </cell>
        </row>
        <row r="228">
          <cell r="A228" t="str">
            <v>1.2.3.01</v>
          </cell>
          <cell r="B228" t="str">
            <v>S</v>
          </cell>
          <cell r="C228">
            <v>1</v>
          </cell>
          <cell r="D228">
            <v>299</v>
          </cell>
          <cell r="E228" t="str">
            <v xml:space="preserve">Bens Imóveis                                     </v>
          </cell>
          <cell r="F228">
            <v>30275810.489999998</v>
          </cell>
          <cell r="G228">
            <v>277124774.42000002</v>
          </cell>
          <cell r="H228">
            <v>0</v>
          </cell>
          <cell r="I228">
            <v>307400584.91000003</v>
          </cell>
        </row>
        <row r="229">
          <cell r="A229" t="str">
            <v>1.2.3.01.01</v>
          </cell>
          <cell r="B229" t="str">
            <v>S</v>
          </cell>
          <cell r="C229">
            <v>1</v>
          </cell>
          <cell r="D229">
            <v>300</v>
          </cell>
          <cell r="E229" t="str">
            <v xml:space="preserve">Benfeitorias em Imóveis de Terceiros             </v>
          </cell>
          <cell r="F229">
            <v>30275810.489999998</v>
          </cell>
          <cell r="G229">
            <v>0</v>
          </cell>
          <cell r="H229">
            <v>0</v>
          </cell>
          <cell r="I229">
            <v>30275810.489999998</v>
          </cell>
        </row>
        <row r="230">
          <cell r="A230" t="str">
            <v>1.2.3.01.01.0001</v>
          </cell>
          <cell r="B230" t="str">
            <v>A</v>
          </cell>
          <cell r="C230">
            <v>1</v>
          </cell>
          <cell r="D230">
            <v>301</v>
          </cell>
          <cell r="E230" t="str">
            <v xml:space="preserve">Edificações no Porto do Itaqui                   </v>
          </cell>
          <cell r="F230">
            <v>2960859.94</v>
          </cell>
          <cell r="G230">
            <v>0</v>
          </cell>
          <cell r="H230">
            <v>0</v>
          </cell>
          <cell r="I230">
            <v>2960859.94</v>
          </cell>
        </row>
        <row r="231">
          <cell r="A231" t="str">
            <v>1.2.3.01.01.0002</v>
          </cell>
          <cell r="B231" t="str">
            <v>A</v>
          </cell>
          <cell r="C231">
            <v>1</v>
          </cell>
          <cell r="D231">
            <v>302</v>
          </cell>
          <cell r="E231" t="str">
            <v xml:space="preserve">Paviment. da área do Porto do Itaqui             </v>
          </cell>
          <cell r="F231">
            <v>4731961.9000000004</v>
          </cell>
          <cell r="G231">
            <v>0</v>
          </cell>
          <cell r="H231">
            <v>0</v>
          </cell>
          <cell r="I231">
            <v>4731961.9000000004</v>
          </cell>
        </row>
        <row r="232">
          <cell r="A232" t="str">
            <v>1.2.3.01.01.0003</v>
          </cell>
          <cell r="B232" t="str">
            <v>A</v>
          </cell>
          <cell r="C232">
            <v>1</v>
          </cell>
          <cell r="D232">
            <v>303</v>
          </cell>
          <cell r="E232" t="str">
            <v xml:space="preserve">Paviment. de Aces. Term. de F. Boat              </v>
          </cell>
          <cell r="F232">
            <v>216735.99</v>
          </cell>
          <cell r="G232">
            <v>0</v>
          </cell>
          <cell r="H232">
            <v>0</v>
          </cell>
          <cell r="I232">
            <v>216735.99</v>
          </cell>
        </row>
        <row r="233">
          <cell r="A233" t="str">
            <v>1.2.3.01.01.0004</v>
          </cell>
          <cell r="B233" t="str">
            <v>A</v>
          </cell>
          <cell r="C233">
            <v>1</v>
          </cell>
          <cell r="D233">
            <v>304</v>
          </cell>
          <cell r="E233" t="str">
            <v xml:space="preserve">Sede                                             </v>
          </cell>
          <cell r="F233">
            <v>3444919.91</v>
          </cell>
          <cell r="G233">
            <v>0</v>
          </cell>
          <cell r="H233">
            <v>0</v>
          </cell>
          <cell r="I233">
            <v>3444919.91</v>
          </cell>
        </row>
        <row r="234">
          <cell r="A234" t="str">
            <v>1.2.3.01.01.0005</v>
          </cell>
          <cell r="B234" t="str">
            <v>A</v>
          </cell>
          <cell r="C234">
            <v>1</v>
          </cell>
          <cell r="D234">
            <v>305</v>
          </cell>
          <cell r="E234" t="str">
            <v xml:space="preserve">Edificações e Instal. na Ponta da Esp.           </v>
          </cell>
          <cell r="F234">
            <v>266453.75</v>
          </cell>
          <cell r="G234">
            <v>0</v>
          </cell>
          <cell r="H234">
            <v>0</v>
          </cell>
          <cell r="I234">
            <v>266453.75</v>
          </cell>
        </row>
        <row r="235">
          <cell r="A235" t="str">
            <v>1.2.3.01.01.0006</v>
          </cell>
          <cell r="B235" t="str">
            <v>A</v>
          </cell>
          <cell r="C235">
            <v>1</v>
          </cell>
          <cell r="D235">
            <v>306</v>
          </cell>
          <cell r="E235" t="str">
            <v xml:space="preserve">Edificações e Instalações no Cujupe              </v>
          </cell>
          <cell r="F235">
            <v>843156.51</v>
          </cell>
          <cell r="G235">
            <v>0</v>
          </cell>
          <cell r="H235">
            <v>0</v>
          </cell>
          <cell r="I235">
            <v>843156.51</v>
          </cell>
        </row>
        <row r="236">
          <cell r="A236" t="str">
            <v>1.2.3.01.01.0007</v>
          </cell>
          <cell r="B236" t="str">
            <v>A</v>
          </cell>
          <cell r="C236">
            <v>1</v>
          </cell>
          <cell r="D236">
            <v>307</v>
          </cell>
          <cell r="E236" t="str">
            <v xml:space="preserve">Nova Portaria                                    </v>
          </cell>
          <cell r="F236">
            <v>2272787.4700000002</v>
          </cell>
          <cell r="G236">
            <v>0</v>
          </cell>
          <cell r="H236">
            <v>0</v>
          </cell>
          <cell r="I236">
            <v>2272787.4700000002</v>
          </cell>
        </row>
        <row r="237">
          <cell r="A237" t="str">
            <v>1.2.3.01.01.0008</v>
          </cell>
          <cell r="B237" t="str">
            <v>A</v>
          </cell>
          <cell r="C237">
            <v>1</v>
          </cell>
          <cell r="D237">
            <v>308</v>
          </cell>
          <cell r="E237" t="str">
            <v xml:space="preserve">Terminal Turístico                               </v>
          </cell>
          <cell r="F237">
            <v>790577.82</v>
          </cell>
          <cell r="G237">
            <v>0</v>
          </cell>
          <cell r="H237">
            <v>0</v>
          </cell>
          <cell r="I237">
            <v>790577.82</v>
          </cell>
        </row>
        <row r="238">
          <cell r="A238" t="str">
            <v>1.2.3.01.01.0009</v>
          </cell>
          <cell r="B238" t="str">
            <v>A</v>
          </cell>
          <cell r="C238">
            <v>1</v>
          </cell>
          <cell r="D238">
            <v>309</v>
          </cell>
          <cell r="E238" t="str">
            <v xml:space="preserve">Pátio de Acesso ao Posto da GERE                 </v>
          </cell>
          <cell r="F238">
            <v>356874.69</v>
          </cell>
          <cell r="G238">
            <v>0</v>
          </cell>
          <cell r="H238">
            <v>0</v>
          </cell>
          <cell r="I238">
            <v>356874.69</v>
          </cell>
        </row>
        <row r="239">
          <cell r="A239" t="str">
            <v>1.2.3.01.01.0010</v>
          </cell>
          <cell r="B239" t="str">
            <v>A</v>
          </cell>
          <cell r="C239">
            <v>1</v>
          </cell>
          <cell r="D239">
            <v>310</v>
          </cell>
          <cell r="E239" t="str">
            <v xml:space="preserve">Estacionamento da Sede                           </v>
          </cell>
          <cell r="F239">
            <v>164961.95000000001</v>
          </cell>
          <cell r="G239">
            <v>0</v>
          </cell>
          <cell r="H239">
            <v>0</v>
          </cell>
          <cell r="I239">
            <v>164961.95000000001</v>
          </cell>
        </row>
        <row r="240">
          <cell r="A240" t="str">
            <v>1.2.3.01.01.0011</v>
          </cell>
          <cell r="B240" t="str">
            <v>A</v>
          </cell>
          <cell r="C240">
            <v>1</v>
          </cell>
          <cell r="D240">
            <v>311</v>
          </cell>
          <cell r="E240" t="str">
            <v xml:space="preserve">Estação de Trat. de Água e Esgoto                </v>
          </cell>
          <cell r="F240">
            <v>184736.42</v>
          </cell>
          <cell r="G240">
            <v>0</v>
          </cell>
          <cell r="H240">
            <v>0</v>
          </cell>
          <cell r="I240">
            <v>184736.42</v>
          </cell>
        </row>
        <row r="241">
          <cell r="A241" t="str">
            <v>1.2.3.01.01.0012</v>
          </cell>
          <cell r="B241" t="str">
            <v>A</v>
          </cell>
          <cell r="C241">
            <v>1</v>
          </cell>
          <cell r="D241">
            <v>312</v>
          </cell>
          <cell r="E241" t="str">
            <v xml:space="preserve">Substação Elétrica da Sede                       </v>
          </cell>
          <cell r="F241">
            <v>44852.480000000003</v>
          </cell>
          <cell r="G241">
            <v>0</v>
          </cell>
          <cell r="H241">
            <v>0</v>
          </cell>
          <cell r="I241">
            <v>44852.480000000003</v>
          </cell>
        </row>
        <row r="242">
          <cell r="A242" t="str">
            <v>1.2.3.01.01.0013</v>
          </cell>
          <cell r="B242" t="str">
            <v>A</v>
          </cell>
          <cell r="C242">
            <v>1</v>
          </cell>
          <cell r="D242">
            <v>313</v>
          </cell>
          <cell r="E242" t="str">
            <v xml:space="preserve">Ampliação do Pátio 03 de Estoc.                  </v>
          </cell>
          <cell r="F242">
            <v>760775.74</v>
          </cell>
          <cell r="G242">
            <v>0</v>
          </cell>
          <cell r="H242">
            <v>0</v>
          </cell>
          <cell r="I242">
            <v>760775.74</v>
          </cell>
        </row>
        <row r="243">
          <cell r="A243" t="str">
            <v>1.2.3.01.01.0014</v>
          </cell>
          <cell r="B243" t="str">
            <v>A</v>
          </cell>
          <cell r="C243">
            <v>1</v>
          </cell>
          <cell r="D243">
            <v>314</v>
          </cell>
          <cell r="E243" t="str">
            <v xml:space="preserve">Pavimentação do Pátio 04                         </v>
          </cell>
          <cell r="F243">
            <v>312118.07</v>
          </cell>
          <cell r="G243">
            <v>0</v>
          </cell>
          <cell r="H243">
            <v>0</v>
          </cell>
          <cell r="I243">
            <v>312118.07</v>
          </cell>
        </row>
        <row r="244">
          <cell r="A244" t="str">
            <v>1.2.3.01.01.0015</v>
          </cell>
          <cell r="B244" t="str">
            <v>A</v>
          </cell>
          <cell r="C244">
            <v>1</v>
          </cell>
          <cell r="D244">
            <v>315</v>
          </cell>
          <cell r="E244" t="str">
            <v xml:space="preserve">Ampliação do pátio 01 de Estoc.                  </v>
          </cell>
          <cell r="F244">
            <v>143769.34</v>
          </cell>
          <cell r="G244">
            <v>0</v>
          </cell>
          <cell r="H244">
            <v>0</v>
          </cell>
          <cell r="I244">
            <v>143769.34</v>
          </cell>
        </row>
        <row r="245">
          <cell r="A245" t="str">
            <v>1.2.3.01.01.0016</v>
          </cell>
          <cell r="B245" t="str">
            <v>A</v>
          </cell>
          <cell r="C245">
            <v>1</v>
          </cell>
          <cell r="D245">
            <v>316</v>
          </cell>
          <cell r="E245" t="str">
            <v xml:space="preserve">Posto da Polícia Federal e Anvisa                </v>
          </cell>
          <cell r="F245">
            <v>148508.54</v>
          </cell>
          <cell r="G245">
            <v>0</v>
          </cell>
          <cell r="H245">
            <v>0</v>
          </cell>
          <cell r="I245">
            <v>148508.54</v>
          </cell>
        </row>
        <row r="246">
          <cell r="A246" t="str">
            <v>1.2.3.01.01.0017</v>
          </cell>
          <cell r="B246" t="str">
            <v>A</v>
          </cell>
          <cell r="C246">
            <v>1</v>
          </cell>
          <cell r="D246">
            <v>317</v>
          </cell>
          <cell r="E246" t="str">
            <v xml:space="preserve">Pátio de concreto armado área do Porto           </v>
          </cell>
          <cell r="F246">
            <v>207683.5</v>
          </cell>
          <cell r="G246">
            <v>0</v>
          </cell>
          <cell r="H246">
            <v>0</v>
          </cell>
          <cell r="I246">
            <v>207683.5</v>
          </cell>
        </row>
        <row r="247">
          <cell r="A247" t="str">
            <v>1.2.3.01.01.0018</v>
          </cell>
          <cell r="B247" t="str">
            <v>A</v>
          </cell>
          <cell r="C247">
            <v>1</v>
          </cell>
          <cell r="D247">
            <v>318</v>
          </cell>
          <cell r="E247" t="str">
            <v xml:space="preserve">Posto do Ipemar                                  </v>
          </cell>
          <cell r="F247">
            <v>446340.18</v>
          </cell>
          <cell r="G247">
            <v>0</v>
          </cell>
          <cell r="H247">
            <v>0</v>
          </cell>
          <cell r="I247">
            <v>446340.18</v>
          </cell>
        </row>
        <row r="248">
          <cell r="A248" t="str">
            <v>1.2.3.01.01.0019</v>
          </cell>
          <cell r="B248" t="str">
            <v>A</v>
          </cell>
          <cell r="C248">
            <v>1</v>
          </cell>
          <cell r="D248">
            <v>319</v>
          </cell>
          <cell r="E248" t="str">
            <v xml:space="preserve">Posto VIGIAGRO - Contrapartida                   </v>
          </cell>
          <cell r="F248">
            <v>49225.3</v>
          </cell>
          <cell r="G248">
            <v>0</v>
          </cell>
          <cell r="H248">
            <v>0</v>
          </cell>
          <cell r="I248">
            <v>49225.3</v>
          </cell>
        </row>
        <row r="249">
          <cell r="A249" t="str">
            <v>1.2.3.01.01.0020</v>
          </cell>
          <cell r="B249" t="str">
            <v>A</v>
          </cell>
          <cell r="C249">
            <v>1</v>
          </cell>
          <cell r="D249">
            <v>320</v>
          </cell>
          <cell r="E249" t="str">
            <v xml:space="preserve">Posto Corpo de Bombeiros                         </v>
          </cell>
          <cell r="F249">
            <v>29740</v>
          </cell>
          <cell r="G249">
            <v>0</v>
          </cell>
          <cell r="H249">
            <v>0</v>
          </cell>
          <cell r="I249">
            <v>29740</v>
          </cell>
        </row>
        <row r="250">
          <cell r="A250" t="str">
            <v>1.2.3.01.01.0021</v>
          </cell>
          <cell r="B250" t="str">
            <v>A</v>
          </cell>
          <cell r="C250">
            <v>1</v>
          </cell>
          <cell r="D250">
            <v>321</v>
          </cell>
          <cell r="E250" t="str">
            <v xml:space="preserve">Oficina EMAP                                     </v>
          </cell>
          <cell r="F250">
            <v>431184.95</v>
          </cell>
          <cell r="G250">
            <v>0</v>
          </cell>
          <cell r="H250">
            <v>0</v>
          </cell>
          <cell r="I250">
            <v>431184.95</v>
          </cell>
        </row>
        <row r="251">
          <cell r="A251" t="str">
            <v>1.2.3.01.01.0022</v>
          </cell>
          <cell r="B251" t="str">
            <v>A</v>
          </cell>
          <cell r="C251">
            <v>1</v>
          </cell>
          <cell r="D251">
            <v>322</v>
          </cell>
          <cell r="E251" t="str">
            <v xml:space="preserve">Conteiner Posto Polícia Federal                  </v>
          </cell>
          <cell r="F251">
            <v>139860</v>
          </cell>
          <cell r="G251">
            <v>0</v>
          </cell>
          <cell r="H251">
            <v>0</v>
          </cell>
          <cell r="I251">
            <v>139860</v>
          </cell>
        </row>
        <row r="252">
          <cell r="A252" t="str">
            <v>1.2.3.01.01.0023</v>
          </cell>
          <cell r="B252" t="str">
            <v>A</v>
          </cell>
          <cell r="C252">
            <v>1</v>
          </cell>
          <cell r="D252">
            <v>323</v>
          </cell>
          <cell r="E252" t="str">
            <v xml:space="preserve">Passarela Terminal Cujupe                        </v>
          </cell>
          <cell r="F252">
            <v>101292</v>
          </cell>
          <cell r="G252">
            <v>0</v>
          </cell>
          <cell r="H252">
            <v>0</v>
          </cell>
          <cell r="I252">
            <v>101292</v>
          </cell>
        </row>
        <row r="253">
          <cell r="A253" t="str">
            <v>1.2.3.01.01.0024</v>
          </cell>
          <cell r="B253" t="str">
            <v>A</v>
          </cell>
          <cell r="C253">
            <v>1</v>
          </cell>
          <cell r="D253">
            <v>324</v>
          </cell>
          <cell r="E253" t="str">
            <v xml:space="preserve">Pavimentação da Área A. 01 da EMAP               </v>
          </cell>
          <cell r="F253">
            <v>137600</v>
          </cell>
          <cell r="G253">
            <v>0</v>
          </cell>
          <cell r="H253">
            <v>0</v>
          </cell>
          <cell r="I253">
            <v>137600</v>
          </cell>
        </row>
        <row r="254">
          <cell r="A254" t="str">
            <v>1.2.3.01.01.0025</v>
          </cell>
          <cell r="B254" t="str">
            <v>A</v>
          </cell>
          <cell r="C254">
            <v>1</v>
          </cell>
          <cell r="D254">
            <v>325</v>
          </cell>
          <cell r="E254" t="str">
            <v xml:space="preserve">Subestação C. Bombeiros Estac de Carreta         </v>
          </cell>
          <cell r="F254">
            <v>78926.05</v>
          </cell>
          <cell r="G254">
            <v>0</v>
          </cell>
          <cell r="H254">
            <v>0</v>
          </cell>
          <cell r="I254">
            <v>78926.05</v>
          </cell>
        </row>
        <row r="255">
          <cell r="A255" t="str">
            <v>1.2.3.01.01.0026</v>
          </cell>
          <cell r="B255" t="str">
            <v>A</v>
          </cell>
          <cell r="C255">
            <v>1</v>
          </cell>
          <cell r="D255">
            <v>326</v>
          </cell>
          <cell r="E255" t="str">
            <v xml:space="preserve">Estacionamento de Lanchas                        </v>
          </cell>
          <cell r="F255">
            <v>136387.59</v>
          </cell>
          <cell r="G255">
            <v>0</v>
          </cell>
          <cell r="H255">
            <v>0</v>
          </cell>
          <cell r="I255">
            <v>136387.59</v>
          </cell>
        </row>
        <row r="256">
          <cell r="A256" t="str">
            <v>1.2.3.01.01.0027</v>
          </cell>
          <cell r="B256" t="str">
            <v>A</v>
          </cell>
          <cell r="C256">
            <v>1</v>
          </cell>
          <cell r="D256">
            <v>327</v>
          </cell>
          <cell r="E256" t="str">
            <v xml:space="preserve">Pavimentação Acesso aos Berços                   </v>
          </cell>
          <cell r="F256">
            <v>145054.93</v>
          </cell>
          <cell r="G256">
            <v>0</v>
          </cell>
          <cell r="H256">
            <v>0</v>
          </cell>
          <cell r="I256">
            <v>145054.93</v>
          </cell>
        </row>
        <row r="257">
          <cell r="A257" t="str">
            <v>1.2.3.01.01.0028</v>
          </cell>
          <cell r="B257" t="str">
            <v>A</v>
          </cell>
          <cell r="C257">
            <v>1</v>
          </cell>
          <cell r="D257">
            <v>328</v>
          </cell>
          <cell r="E257" t="str">
            <v xml:space="preserve">Conteiner Praticagem                             </v>
          </cell>
          <cell r="F257">
            <v>138325</v>
          </cell>
          <cell r="G257">
            <v>0</v>
          </cell>
          <cell r="H257">
            <v>0</v>
          </cell>
          <cell r="I257">
            <v>138325</v>
          </cell>
        </row>
        <row r="258">
          <cell r="A258" t="str">
            <v>1.2.3.01.01.0029</v>
          </cell>
          <cell r="B258" t="str">
            <v>A</v>
          </cell>
          <cell r="C258">
            <v>1</v>
          </cell>
          <cell r="D258">
            <v>329</v>
          </cell>
          <cell r="E258" t="str">
            <v xml:space="preserve">Posto Fiscalização Estado Ponta Espera           </v>
          </cell>
          <cell r="F258">
            <v>109929.43</v>
          </cell>
          <cell r="G258">
            <v>0</v>
          </cell>
          <cell r="H258">
            <v>0</v>
          </cell>
          <cell r="I258">
            <v>109929.43</v>
          </cell>
        </row>
        <row r="259">
          <cell r="A259" t="str">
            <v>1.2.3.01.01.0030</v>
          </cell>
          <cell r="B259" t="str">
            <v>A</v>
          </cell>
          <cell r="C259">
            <v>1</v>
          </cell>
          <cell r="D259">
            <v>330</v>
          </cell>
          <cell r="E259" t="str">
            <v xml:space="preserve">Abrigos Ponto de Ônibus - Área Portuária         </v>
          </cell>
          <cell r="F259">
            <v>164102.10999999999</v>
          </cell>
          <cell r="G259">
            <v>0</v>
          </cell>
          <cell r="H259">
            <v>0</v>
          </cell>
          <cell r="I259">
            <v>164102.10999999999</v>
          </cell>
        </row>
        <row r="260">
          <cell r="A260" t="str">
            <v>1.2.3.01.01.0031</v>
          </cell>
          <cell r="B260" t="str">
            <v>A</v>
          </cell>
          <cell r="C260">
            <v>1</v>
          </cell>
          <cell r="D260">
            <v>331</v>
          </cell>
          <cell r="E260" t="str">
            <v xml:space="preserve">Acesso ao Terminal da Petrobras                  </v>
          </cell>
          <cell r="F260">
            <v>280780.3</v>
          </cell>
          <cell r="G260">
            <v>0</v>
          </cell>
          <cell r="H260">
            <v>0</v>
          </cell>
          <cell r="I260">
            <v>280780.3</v>
          </cell>
        </row>
        <row r="261">
          <cell r="A261" t="str">
            <v>1.2.3.01.01.0032</v>
          </cell>
          <cell r="B261" t="str">
            <v>A</v>
          </cell>
          <cell r="C261">
            <v>1</v>
          </cell>
          <cell r="D261">
            <v>332</v>
          </cell>
          <cell r="E261" t="str">
            <v xml:space="preserve">Instalações Elétricas no Porto                   </v>
          </cell>
          <cell r="F261">
            <v>142300</v>
          </cell>
          <cell r="G261">
            <v>0</v>
          </cell>
          <cell r="H261">
            <v>0</v>
          </cell>
          <cell r="I261">
            <v>142300</v>
          </cell>
        </row>
        <row r="262">
          <cell r="A262" t="str">
            <v>1.2.3.01.01.0033</v>
          </cell>
          <cell r="B262" t="str">
            <v>A</v>
          </cell>
          <cell r="C262">
            <v>1</v>
          </cell>
          <cell r="D262">
            <v>333</v>
          </cell>
          <cell r="E262" t="str">
            <v xml:space="preserve">Depósito de Materiais Ponta da Espera            </v>
          </cell>
          <cell r="F262">
            <v>128000</v>
          </cell>
          <cell r="G262">
            <v>0</v>
          </cell>
          <cell r="H262">
            <v>0</v>
          </cell>
          <cell r="I262">
            <v>128000</v>
          </cell>
        </row>
        <row r="263">
          <cell r="A263" t="str">
            <v>1.2.3.01.01.0034</v>
          </cell>
          <cell r="B263" t="str">
            <v>A</v>
          </cell>
          <cell r="C263">
            <v>1</v>
          </cell>
          <cell r="D263">
            <v>334</v>
          </cell>
          <cell r="E263" t="str">
            <v xml:space="preserve">Torres de Refletores da Área Alfandegada         </v>
          </cell>
          <cell r="F263">
            <v>307970.46999999997</v>
          </cell>
          <cell r="G263">
            <v>0</v>
          </cell>
          <cell r="H263">
            <v>0</v>
          </cell>
          <cell r="I263">
            <v>307970.46999999997</v>
          </cell>
        </row>
        <row r="264">
          <cell r="A264" t="str">
            <v>1.2.3.01.01.0035</v>
          </cell>
          <cell r="B264" t="str">
            <v>A</v>
          </cell>
          <cell r="C264">
            <v>1</v>
          </cell>
          <cell r="D264">
            <v>335</v>
          </cell>
          <cell r="E264" t="str">
            <v xml:space="preserve">Cozinha Industrial da Emap                       </v>
          </cell>
          <cell r="F264">
            <v>132649.45000000001</v>
          </cell>
          <cell r="G264">
            <v>0</v>
          </cell>
          <cell r="H264">
            <v>0</v>
          </cell>
          <cell r="I264">
            <v>132649.45000000001</v>
          </cell>
        </row>
        <row r="265">
          <cell r="A265" t="str">
            <v>1.2.3.01.01.0036</v>
          </cell>
          <cell r="B265" t="str">
            <v>A</v>
          </cell>
          <cell r="C265">
            <v>1</v>
          </cell>
          <cell r="D265">
            <v>336</v>
          </cell>
          <cell r="E265" t="str">
            <v xml:space="preserve">Salão de Recepção da Emap                        </v>
          </cell>
          <cell r="F265">
            <v>151373.47</v>
          </cell>
          <cell r="G265">
            <v>0</v>
          </cell>
          <cell r="H265">
            <v>0</v>
          </cell>
          <cell r="I265">
            <v>151373.47</v>
          </cell>
        </row>
        <row r="266">
          <cell r="A266" t="str">
            <v>1.2.3.01.01.0037</v>
          </cell>
          <cell r="B266" t="str">
            <v>A</v>
          </cell>
          <cell r="C266">
            <v>1</v>
          </cell>
          <cell r="D266">
            <v>337</v>
          </cell>
          <cell r="E266" t="str">
            <v xml:space="preserve">Área Vivência Posto Sefaz                        </v>
          </cell>
          <cell r="F266">
            <v>139383.35999999999</v>
          </cell>
          <cell r="G266">
            <v>0</v>
          </cell>
          <cell r="H266">
            <v>0</v>
          </cell>
          <cell r="I266">
            <v>139383.35999999999</v>
          </cell>
        </row>
        <row r="267">
          <cell r="A267" t="str">
            <v>1.2.3.01.01.0038</v>
          </cell>
          <cell r="B267" t="str">
            <v>A</v>
          </cell>
          <cell r="C267">
            <v>1</v>
          </cell>
          <cell r="D267">
            <v>338</v>
          </cell>
          <cell r="E267" t="str">
            <v xml:space="preserve">Pavimentação Externa do Porto                    </v>
          </cell>
          <cell r="F267">
            <v>134919.72</v>
          </cell>
          <cell r="G267">
            <v>0</v>
          </cell>
          <cell r="H267">
            <v>0</v>
          </cell>
          <cell r="I267">
            <v>134919.72</v>
          </cell>
        </row>
        <row r="268">
          <cell r="A268" t="str">
            <v>1.2.3.01.01.0040</v>
          </cell>
          <cell r="B268" t="str">
            <v>A</v>
          </cell>
          <cell r="C268">
            <v>1</v>
          </cell>
          <cell r="D268">
            <v>339</v>
          </cell>
          <cell r="E268" t="str">
            <v xml:space="preserve">Sistema de Combate a Incêndio do Porto           </v>
          </cell>
          <cell r="F268">
            <v>270785.17</v>
          </cell>
          <cell r="G268">
            <v>0</v>
          </cell>
          <cell r="H268">
            <v>0</v>
          </cell>
          <cell r="I268">
            <v>270785.17</v>
          </cell>
        </row>
        <row r="269">
          <cell r="A269" t="str">
            <v>1.2.3.01.01.0041</v>
          </cell>
          <cell r="B269" t="str">
            <v>A</v>
          </cell>
          <cell r="C269">
            <v>1</v>
          </cell>
          <cell r="D269">
            <v>340</v>
          </cell>
          <cell r="E269" t="str">
            <v xml:space="preserve">Instalação p/ Transp. Deriv. de Pétroleo         </v>
          </cell>
          <cell r="F269">
            <v>132722</v>
          </cell>
          <cell r="G269">
            <v>0</v>
          </cell>
          <cell r="H269">
            <v>0</v>
          </cell>
          <cell r="I269">
            <v>132722</v>
          </cell>
        </row>
        <row r="270">
          <cell r="A270" t="str">
            <v>1.2.3.01.01.0042</v>
          </cell>
          <cell r="B270" t="str">
            <v>A</v>
          </cell>
          <cell r="C270">
            <v>1</v>
          </cell>
          <cell r="D270">
            <v>341</v>
          </cell>
          <cell r="E270" t="str">
            <v xml:space="preserve">Praça do Portuário                               </v>
          </cell>
          <cell r="F270">
            <v>141997.69</v>
          </cell>
          <cell r="G270">
            <v>0</v>
          </cell>
          <cell r="H270">
            <v>0</v>
          </cell>
          <cell r="I270">
            <v>141997.69</v>
          </cell>
        </row>
        <row r="271">
          <cell r="A271" t="str">
            <v>1.2.3.01.01.0043</v>
          </cell>
          <cell r="B271" t="str">
            <v>A</v>
          </cell>
          <cell r="C271">
            <v>1</v>
          </cell>
          <cell r="D271">
            <v>342</v>
          </cell>
          <cell r="E271" t="str">
            <v xml:space="preserve">Estacionamento para Ônibus                       </v>
          </cell>
          <cell r="F271">
            <v>43661.38</v>
          </cell>
          <cell r="G271">
            <v>0</v>
          </cell>
          <cell r="H271">
            <v>0</v>
          </cell>
          <cell r="I271">
            <v>43661.38</v>
          </cell>
        </row>
        <row r="272">
          <cell r="A272" t="str">
            <v>1.2.3.01.01.0044</v>
          </cell>
          <cell r="B272" t="str">
            <v>A</v>
          </cell>
          <cell r="C272">
            <v>1</v>
          </cell>
          <cell r="D272">
            <v>343</v>
          </cell>
          <cell r="E272" t="str">
            <v xml:space="preserve">Passarela Terminal Ponta da Espera               </v>
          </cell>
          <cell r="F272">
            <v>134998.29999999999</v>
          </cell>
          <cell r="G272">
            <v>0</v>
          </cell>
          <cell r="H272">
            <v>0</v>
          </cell>
          <cell r="I272">
            <v>134998.29999999999</v>
          </cell>
        </row>
        <row r="273">
          <cell r="A273" t="str">
            <v>1.2.3.01.01.0045</v>
          </cell>
          <cell r="B273" t="str">
            <v>A</v>
          </cell>
          <cell r="C273">
            <v>1</v>
          </cell>
          <cell r="D273">
            <v>344</v>
          </cell>
          <cell r="E273" t="str">
            <v xml:space="preserve">Sistema de Esgoto Sanitário área A-11            </v>
          </cell>
          <cell r="F273">
            <v>84845.98</v>
          </cell>
          <cell r="G273">
            <v>0</v>
          </cell>
          <cell r="H273">
            <v>0</v>
          </cell>
          <cell r="I273">
            <v>84845.98</v>
          </cell>
        </row>
        <row r="274">
          <cell r="A274" t="str">
            <v>1.2.3.01.01.0046</v>
          </cell>
          <cell r="B274" t="str">
            <v>A</v>
          </cell>
          <cell r="C274">
            <v>1</v>
          </cell>
          <cell r="D274">
            <v>345</v>
          </cell>
          <cell r="E274" t="str">
            <v xml:space="preserve">Urbanização Centro de Negócios                   </v>
          </cell>
          <cell r="F274">
            <v>143209.35</v>
          </cell>
          <cell r="G274">
            <v>0</v>
          </cell>
          <cell r="H274">
            <v>0</v>
          </cell>
          <cell r="I274">
            <v>143209.35</v>
          </cell>
        </row>
        <row r="275">
          <cell r="A275" t="str">
            <v>1.2.3.01.01.0047</v>
          </cell>
          <cell r="B275" t="str">
            <v>A</v>
          </cell>
          <cell r="C275">
            <v>1</v>
          </cell>
          <cell r="D275">
            <v>346</v>
          </cell>
          <cell r="E275" t="str">
            <v xml:space="preserve">Sist. de Abastec. d'agua Ponta da Espera         </v>
          </cell>
          <cell r="F275">
            <v>138437.65</v>
          </cell>
          <cell r="G275">
            <v>0</v>
          </cell>
          <cell r="H275">
            <v>0</v>
          </cell>
          <cell r="I275">
            <v>138437.65</v>
          </cell>
        </row>
        <row r="276">
          <cell r="A276" t="str">
            <v>1.2.3.01.01.0048</v>
          </cell>
          <cell r="B276" t="str">
            <v>A</v>
          </cell>
          <cell r="C276">
            <v>1</v>
          </cell>
          <cell r="D276">
            <v>347</v>
          </cell>
          <cell r="E276" t="str">
            <v xml:space="preserve">Instalações Rede de Dados Vigiagro               </v>
          </cell>
          <cell r="F276">
            <v>133495.20000000001</v>
          </cell>
          <cell r="G276">
            <v>0</v>
          </cell>
          <cell r="H276">
            <v>0</v>
          </cell>
          <cell r="I276">
            <v>133495.20000000001</v>
          </cell>
        </row>
        <row r="277">
          <cell r="A277" t="str">
            <v>1.2.3.01.01.0049</v>
          </cell>
          <cell r="B277" t="str">
            <v>A</v>
          </cell>
          <cell r="C277">
            <v>1</v>
          </cell>
          <cell r="D277">
            <v>348</v>
          </cell>
          <cell r="E277" t="str">
            <v xml:space="preserve">Muros de Contenção Ponta da Espera               </v>
          </cell>
          <cell r="F277">
            <v>67979.61</v>
          </cell>
          <cell r="G277">
            <v>0</v>
          </cell>
          <cell r="H277">
            <v>0</v>
          </cell>
          <cell r="I277">
            <v>67979.61</v>
          </cell>
        </row>
        <row r="278">
          <cell r="A278" t="str">
            <v>1.2.3.01.01.0050</v>
          </cell>
          <cell r="B278" t="str">
            <v>A</v>
          </cell>
          <cell r="C278">
            <v>1</v>
          </cell>
          <cell r="D278">
            <v>349</v>
          </cell>
          <cell r="E278" t="str">
            <v xml:space="preserve">Muro Guarda de Sucatas                           </v>
          </cell>
          <cell r="F278">
            <v>134563.98000000001</v>
          </cell>
          <cell r="G278">
            <v>0</v>
          </cell>
          <cell r="H278">
            <v>0</v>
          </cell>
          <cell r="I278">
            <v>134563.98000000001</v>
          </cell>
        </row>
        <row r="279">
          <cell r="A279" t="str">
            <v>1.2.3.01.01.0051</v>
          </cell>
          <cell r="B279" t="str">
            <v>A</v>
          </cell>
          <cell r="C279">
            <v>1</v>
          </cell>
          <cell r="D279">
            <v>350</v>
          </cell>
          <cell r="E279" t="str">
            <v xml:space="preserve">Estacionamento de Carretas                       </v>
          </cell>
          <cell r="F279">
            <v>3292602.66</v>
          </cell>
          <cell r="G279">
            <v>0</v>
          </cell>
          <cell r="H279">
            <v>0</v>
          </cell>
          <cell r="I279">
            <v>3292602.66</v>
          </cell>
        </row>
        <row r="280">
          <cell r="A280" t="str">
            <v>1.2.3.01.01.0052</v>
          </cell>
          <cell r="B280" t="str">
            <v>A</v>
          </cell>
          <cell r="C280">
            <v>1</v>
          </cell>
          <cell r="D280">
            <v>351</v>
          </cell>
          <cell r="E280" t="str">
            <v xml:space="preserve">Prédio OGMO                                      </v>
          </cell>
          <cell r="F280">
            <v>491664.97</v>
          </cell>
          <cell r="G280">
            <v>0</v>
          </cell>
          <cell r="H280">
            <v>0</v>
          </cell>
          <cell r="I280">
            <v>491664.97</v>
          </cell>
        </row>
        <row r="281">
          <cell r="A281" t="str">
            <v>1.2.3.01.01.0053</v>
          </cell>
          <cell r="B281" t="str">
            <v>A</v>
          </cell>
          <cell r="C281">
            <v>1</v>
          </cell>
          <cell r="D281">
            <v>352</v>
          </cell>
          <cell r="E281" t="str">
            <v xml:space="preserve">Prédio Centro de Negócios - Contrapart           </v>
          </cell>
          <cell r="F281">
            <v>609334.03</v>
          </cell>
          <cell r="G281">
            <v>0</v>
          </cell>
          <cell r="H281">
            <v>0</v>
          </cell>
          <cell r="I281">
            <v>609334.03</v>
          </cell>
        </row>
        <row r="282">
          <cell r="A282" t="str">
            <v>1.2.3.01.01.0054</v>
          </cell>
          <cell r="B282" t="str">
            <v>A</v>
          </cell>
          <cell r="C282">
            <v>1</v>
          </cell>
          <cell r="D282">
            <v>353</v>
          </cell>
          <cell r="E282" t="str">
            <v xml:space="preserve">Prédio de Operações                              </v>
          </cell>
          <cell r="F282">
            <v>967638.44</v>
          </cell>
          <cell r="G282">
            <v>0</v>
          </cell>
          <cell r="H282">
            <v>0</v>
          </cell>
          <cell r="I282">
            <v>967638.44</v>
          </cell>
        </row>
        <row r="283">
          <cell r="A283" t="str">
            <v>1.2.3.01.01.0055</v>
          </cell>
          <cell r="B283" t="str">
            <v>A</v>
          </cell>
          <cell r="C283">
            <v>1</v>
          </cell>
          <cell r="D283">
            <v>354</v>
          </cell>
          <cell r="E283" t="str">
            <v xml:space="preserve">Recuperação da Plat. da Ext. Cais Norte          </v>
          </cell>
          <cell r="F283">
            <v>106700</v>
          </cell>
          <cell r="G283">
            <v>0</v>
          </cell>
          <cell r="H283">
            <v>0</v>
          </cell>
          <cell r="I283">
            <v>106700</v>
          </cell>
        </row>
        <row r="284">
          <cell r="A284" t="str">
            <v>1.2.3.01.01.0056</v>
          </cell>
          <cell r="B284" t="str">
            <v>A</v>
          </cell>
          <cell r="C284">
            <v>1</v>
          </cell>
          <cell r="D284">
            <v>355</v>
          </cell>
          <cell r="E284" t="str">
            <v xml:space="preserve">Terminal de Passageiros Ponta da Espera          </v>
          </cell>
          <cell r="F284">
            <v>266894.42</v>
          </cell>
          <cell r="G284">
            <v>0</v>
          </cell>
          <cell r="H284">
            <v>0</v>
          </cell>
          <cell r="I284">
            <v>266894.42</v>
          </cell>
        </row>
        <row r="285">
          <cell r="A285" t="str">
            <v>1.2.3.01.01.0057</v>
          </cell>
          <cell r="B285" t="str">
            <v>A</v>
          </cell>
          <cell r="C285">
            <v>1</v>
          </cell>
          <cell r="D285">
            <v>356</v>
          </cell>
          <cell r="E285" t="str">
            <v xml:space="preserve">Novo Terminal Ferry-Boat Ponta da Espera         </v>
          </cell>
          <cell r="F285">
            <v>151649.4</v>
          </cell>
          <cell r="G285">
            <v>0</v>
          </cell>
          <cell r="H285">
            <v>0</v>
          </cell>
          <cell r="I285">
            <v>151649.4</v>
          </cell>
        </row>
        <row r="286">
          <cell r="A286" t="str">
            <v>1.2.3.01.01.0058</v>
          </cell>
          <cell r="B286" t="str">
            <v>A</v>
          </cell>
          <cell r="C286">
            <v>1</v>
          </cell>
          <cell r="D286">
            <v>357</v>
          </cell>
          <cell r="E286" t="str">
            <v xml:space="preserve">Muro da Área Alfandegada                         </v>
          </cell>
          <cell r="F286">
            <v>46527.28</v>
          </cell>
          <cell r="G286">
            <v>0</v>
          </cell>
          <cell r="H286">
            <v>0</v>
          </cell>
          <cell r="I286">
            <v>46527.28</v>
          </cell>
        </row>
        <row r="287">
          <cell r="A287" t="str">
            <v>1.2.3.01.01.0059</v>
          </cell>
          <cell r="B287" t="str">
            <v>A</v>
          </cell>
          <cell r="C287">
            <v>1</v>
          </cell>
          <cell r="D287">
            <v>358</v>
          </cell>
          <cell r="E287" t="str">
            <v xml:space="preserve">Galpão do Mercado do Cujupe                      </v>
          </cell>
          <cell r="F287">
            <v>29956.69</v>
          </cell>
          <cell r="G287">
            <v>0</v>
          </cell>
          <cell r="H287">
            <v>0</v>
          </cell>
          <cell r="I287">
            <v>29956.69</v>
          </cell>
        </row>
        <row r="288">
          <cell r="A288" t="str">
            <v>1.2.3.01.01.0060</v>
          </cell>
          <cell r="B288" t="str">
            <v>A</v>
          </cell>
          <cell r="C288">
            <v>1</v>
          </cell>
          <cell r="D288">
            <v>359</v>
          </cell>
          <cell r="E288" t="str">
            <v xml:space="preserve">Guarita de Acesso ao Porto                       </v>
          </cell>
          <cell r="F288">
            <v>130675.79</v>
          </cell>
          <cell r="G288">
            <v>0</v>
          </cell>
          <cell r="H288">
            <v>0</v>
          </cell>
          <cell r="I288">
            <v>130675.79</v>
          </cell>
        </row>
        <row r="289">
          <cell r="A289" t="str">
            <v>1.2.3.01.01.0061</v>
          </cell>
          <cell r="B289" t="str">
            <v>A</v>
          </cell>
          <cell r="C289">
            <v>1</v>
          </cell>
          <cell r="D289">
            <v>1368</v>
          </cell>
          <cell r="E289" t="str">
            <v xml:space="preserve">Pátio Retroárea Berço 103                        </v>
          </cell>
          <cell r="F289">
            <v>1378392.17</v>
          </cell>
          <cell r="G289">
            <v>0</v>
          </cell>
          <cell r="H289">
            <v>0</v>
          </cell>
          <cell r="I289">
            <v>1378392.17</v>
          </cell>
        </row>
        <row r="290">
          <cell r="A290" t="str">
            <v>1.2.3.01.02</v>
          </cell>
          <cell r="B290" t="str">
            <v>S</v>
          </cell>
          <cell r="C290">
            <v>1</v>
          </cell>
          <cell r="D290">
            <v>3831</v>
          </cell>
          <cell r="E290" t="str">
            <v xml:space="preserve">Terrenos                                         </v>
          </cell>
          <cell r="F290">
            <v>0</v>
          </cell>
          <cell r="G290">
            <v>277124774.42000002</v>
          </cell>
          <cell r="H290">
            <v>0</v>
          </cell>
          <cell r="I290">
            <v>277124774.42000002</v>
          </cell>
        </row>
        <row r="291">
          <cell r="A291" t="str">
            <v>1.2.3.01.02.0001</v>
          </cell>
          <cell r="B291" t="str">
            <v>A</v>
          </cell>
          <cell r="C291">
            <v>1</v>
          </cell>
          <cell r="D291">
            <v>3832</v>
          </cell>
          <cell r="E291" t="str">
            <v xml:space="preserve">Gleba Tibiri-Pedrinhas Módulo "B"                </v>
          </cell>
          <cell r="F291">
            <v>0</v>
          </cell>
          <cell r="G291">
            <v>69556457.549999997</v>
          </cell>
          <cell r="H291">
            <v>0</v>
          </cell>
          <cell r="I291">
            <v>69556457.549999997</v>
          </cell>
        </row>
        <row r="292">
          <cell r="A292" t="str">
            <v>1.2.3.01.02.0002</v>
          </cell>
          <cell r="B292" t="str">
            <v>A</v>
          </cell>
          <cell r="C292">
            <v>1</v>
          </cell>
          <cell r="D292">
            <v>3833</v>
          </cell>
          <cell r="E292" t="str">
            <v xml:space="preserve">Gleba "H2" do Distrito Industrial                </v>
          </cell>
          <cell r="F292">
            <v>0</v>
          </cell>
          <cell r="G292">
            <v>207568316.87</v>
          </cell>
          <cell r="H292">
            <v>0</v>
          </cell>
          <cell r="I292">
            <v>207568316.87</v>
          </cell>
        </row>
        <row r="293">
          <cell r="A293" t="str">
            <v>1.2.3.02</v>
          </cell>
          <cell r="B293" t="str">
            <v>S</v>
          </cell>
          <cell r="C293">
            <v>1</v>
          </cell>
          <cell r="D293">
            <v>360</v>
          </cell>
          <cell r="E293" t="str">
            <v xml:space="preserve">Bens Móveis                                      </v>
          </cell>
          <cell r="F293">
            <v>29069793.41</v>
          </cell>
          <cell r="G293">
            <v>350.9</v>
          </cell>
          <cell r="H293">
            <v>0</v>
          </cell>
          <cell r="I293">
            <v>29070144.309999999</v>
          </cell>
        </row>
        <row r="294">
          <cell r="A294" t="str">
            <v>1.2.3.02.01</v>
          </cell>
          <cell r="B294" t="str">
            <v>A</v>
          </cell>
          <cell r="C294">
            <v>1</v>
          </cell>
          <cell r="D294">
            <v>361</v>
          </cell>
          <cell r="E294" t="str">
            <v xml:space="preserve">Móveis e Utensílios                              </v>
          </cell>
          <cell r="F294">
            <v>3365061.11</v>
          </cell>
          <cell r="G294">
            <v>0</v>
          </cell>
          <cell r="H294">
            <v>0</v>
          </cell>
          <cell r="I294">
            <v>3365061.11</v>
          </cell>
        </row>
        <row r="295">
          <cell r="A295" t="str">
            <v>1.2.3.02.02</v>
          </cell>
          <cell r="B295" t="str">
            <v>A</v>
          </cell>
          <cell r="C295">
            <v>1</v>
          </cell>
          <cell r="D295">
            <v>362</v>
          </cell>
          <cell r="E295" t="str">
            <v xml:space="preserve">Equipamentos de Informática                      </v>
          </cell>
          <cell r="F295">
            <v>4600818.78</v>
          </cell>
          <cell r="G295">
            <v>0</v>
          </cell>
          <cell r="H295">
            <v>0</v>
          </cell>
          <cell r="I295">
            <v>4600818.78</v>
          </cell>
        </row>
        <row r="296">
          <cell r="A296" t="str">
            <v>1.2.3.02.03</v>
          </cell>
          <cell r="B296" t="str">
            <v>A</v>
          </cell>
          <cell r="C296">
            <v>1</v>
          </cell>
          <cell r="D296">
            <v>363</v>
          </cell>
          <cell r="E296" t="str">
            <v xml:space="preserve">Máquinas e Equipamentos                          </v>
          </cell>
          <cell r="F296">
            <v>16020604.82</v>
          </cell>
          <cell r="G296">
            <v>350.9</v>
          </cell>
          <cell r="H296">
            <v>0</v>
          </cell>
          <cell r="I296">
            <v>16020955.720000001</v>
          </cell>
        </row>
        <row r="297">
          <cell r="A297" t="str">
            <v>1.2.3.02.04</v>
          </cell>
          <cell r="B297" t="str">
            <v>A</v>
          </cell>
          <cell r="C297">
            <v>1</v>
          </cell>
          <cell r="D297">
            <v>364</v>
          </cell>
          <cell r="E297" t="str">
            <v xml:space="preserve">Veículos                                         </v>
          </cell>
          <cell r="F297">
            <v>640048.76</v>
          </cell>
          <cell r="G297">
            <v>0</v>
          </cell>
          <cell r="H297">
            <v>0</v>
          </cell>
          <cell r="I297">
            <v>640048.76</v>
          </cell>
        </row>
        <row r="298">
          <cell r="A298" t="str">
            <v>1.2.3.02.05</v>
          </cell>
          <cell r="B298" t="str">
            <v>A</v>
          </cell>
          <cell r="C298">
            <v>1</v>
          </cell>
          <cell r="D298">
            <v>365</v>
          </cell>
          <cell r="E298" t="str">
            <v xml:space="preserve">Aparel, Máq e Equip. DNIT Contrapartida          </v>
          </cell>
          <cell r="F298">
            <v>309659.94</v>
          </cell>
          <cell r="G298">
            <v>0</v>
          </cell>
          <cell r="H298">
            <v>0</v>
          </cell>
          <cell r="I298">
            <v>309659.94</v>
          </cell>
        </row>
        <row r="299">
          <cell r="A299" t="str">
            <v>1.2.3.02.06</v>
          </cell>
          <cell r="B299" t="str">
            <v>A</v>
          </cell>
          <cell r="C299">
            <v>1</v>
          </cell>
          <cell r="D299">
            <v>1141</v>
          </cell>
          <cell r="E299" t="str">
            <v xml:space="preserve">Defensas Marítimas e Cabeços                     </v>
          </cell>
          <cell r="F299">
            <v>4133600</v>
          </cell>
          <cell r="G299">
            <v>0</v>
          </cell>
          <cell r="H299">
            <v>0</v>
          </cell>
          <cell r="I299">
            <v>4133600</v>
          </cell>
        </row>
        <row r="300">
          <cell r="A300" t="str">
            <v>1.2.3.03</v>
          </cell>
          <cell r="B300" t="str">
            <v>S</v>
          </cell>
          <cell r="C300">
            <v>1</v>
          </cell>
          <cell r="D300">
            <v>366</v>
          </cell>
          <cell r="E300" t="str">
            <v xml:space="preserve">Depreciação Acumulada                            </v>
          </cell>
          <cell r="F300">
            <v>-31786544.199999999</v>
          </cell>
          <cell r="G300">
            <v>0</v>
          </cell>
          <cell r="H300">
            <v>308293.42</v>
          </cell>
          <cell r="I300">
            <v>-32094837.620000001</v>
          </cell>
        </row>
        <row r="301">
          <cell r="A301" t="str">
            <v>1.2.3.03.01</v>
          </cell>
          <cell r="B301" t="str">
            <v>A</v>
          </cell>
          <cell r="C301">
            <v>1</v>
          </cell>
          <cell r="D301">
            <v>367</v>
          </cell>
          <cell r="E301" t="str">
            <v xml:space="preserve">(-) Deprec. acumul. - Benfeitorias               </v>
          </cell>
          <cell r="F301">
            <v>-15234175.109999999</v>
          </cell>
          <cell r="G301">
            <v>0</v>
          </cell>
          <cell r="H301">
            <v>100919.37</v>
          </cell>
          <cell r="I301">
            <v>-15335094.48</v>
          </cell>
        </row>
        <row r="302">
          <cell r="A302" t="str">
            <v>1.2.3.03.02</v>
          </cell>
          <cell r="B302" t="str">
            <v>A</v>
          </cell>
          <cell r="C302">
            <v>1</v>
          </cell>
          <cell r="D302">
            <v>368</v>
          </cell>
          <cell r="E302" t="str">
            <v xml:space="preserve">(-) Deprec. acumul. - Móveis e Utens.            </v>
          </cell>
          <cell r="F302">
            <v>-1934421.17</v>
          </cell>
          <cell r="G302">
            <v>0</v>
          </cell>
          <cell r="H302">
            <v>20196.96</v>
          </cell>
          <cell r="I302">
            <v>-1954618.13</v>
          </cell>
        </row>
        <row r="303">
          <cell r="A303" t="str">
            <v>1.2.3.03.03</v>
          </cell>
          <cell r="B303" t="str">
            <v>A</v>
          </cell>
          <cell r="C303">
            <v>1</v>
          </cell>
          <cell r="D303">
            <v>369</v>
          </cell>
          <cell r="E303" t="str">
            <v xml:space="preserve">(-) Deprec. acumul. - Equip. de Informát         </v>
          </cell>
          <cell r="F303">
            <v>-3924655.71</v>
          </cell>
          <cell r="G303">
            <v>0</v>
          </cell>
          <cell r="H303">
            <v>22925.97</v>
          </cell>
          <cell r="I303">
            <v>-3947581.68</v>
          </cell>
        </row>
        <row r="304">
          <cell r="A304" t="str">
            <v>1.2.3.03.04</v>
          </cell>
          <cell r="B304" t="str">
            <v>A</v>
          </cell>
          <cell r="C304">
            <v>1</v>
          </cell>
          <cell r="D304">
            <v>370</v>
          </cell>
          <cell r="E304" t="str">
            <v xml:space="preserve">(-) Deprec. acumul. - Máq. e Equip.              </v>
          </cell>
          <cell r="F304">
            <v>-6800993.79</v>
          </cell>
          <cell r="G304">
            <v>0</v>
          </cell>
          <cell r="H304">
            <v>122119.98</v>
          </cell>
          <cell r="I304">
            <v>-6923113.7699999996</v>
          </cell>
        </row>
        <row r="305">
          <cell r="A305" t="str">
            <v>1.2.3.03.05</v>
          </cell>
          <cell r="B305" t="str">
            <v>A</v>
          </cell>
          <cell r="C305">
            <v>1</v>
          </cell>
          <cell r="D305">
            <v>371</v>
          </cell>
          <cell r="E305" t="str">
            <v xml:space="preserve">(-) Deprec. acumul. - Veículos                   </v>
          </cell>
          <cell r="F305">
            <v>-395226.63</v>
          </cell>
          <cell r="G305">
            <v>0</v>
          </cell>
          <cell r="H305">
            <v>7684.44</v>
          </cell>
          <cell r="I305">
            <v>-402911.07</v>
          </cell>
        </row>
        <row r="306">
          <cell r="A306" t="str">
            <v>1.2.3.03.06</v>
          </cell>
          <cell r="B306" t="str">
            <v>A</v>
          </cell>
          <cell r="C306">
            <v>1</v>
          </cell>
          <cell r="D306">
            <v>372</v>
          </cell>
          <cell r="E306" t="str">
            <v xml:space="preserve">(-) Deprec. acumul. - Ap,Máq Equip.DNIT          </v>
          </cell>
          <cell r="F306">
            <v>-309659.94</v>
          </cell>
          <cell r="G306">
            <v>0</v>
          </cell>
          <cell r="H306">
            <v>0</v>
          </cell>
          <cell r="I306">
            <v>-309659.94</v>
          </cell>
        </row>
        <row r="307">
          <cell r="A307" t="str">
            <v>1.2.3.03.07</v>
          </cell>
          <cell r="B307" t="str">
            <v>A</v>
          </cell>
          <cell r="C307">
            <v>1</v>
          </cell>
          <cell r="D307">
            <v>1166</v>
          </cell>
          <cell r="E307" t="str">
            <v xml:space="preserve">(-) Deprec. acumul. - Defensas e Cabeços         </v>
          </cell>
          <cell r="F307">
            <v>-3187411.85</v>
          </cell>
          <cell r="G307">
            <v>0</v>
          </cell>
          <cell r="H307">
            <v>34446.699999999997</v>
          </cell>
          <cell r="I307">
            <v>-3221858.55</v>
          </cell>
        </row>
        <row r="308">
          <cell r="A308" t="str">
            <v>1.2.3.04</v>
          </cell>
          <cell r="B308" t="str">
            <v>S</v>
          </cell>
          <cell r="C308">
            <v>1</v>
          </cell>
          <cell r="D308">
            <v>373</v>
          </cell>
          <cell r="E308" t="str">
            <v xml:space="preserve">Benfeitorias em Móveis de Terceiros              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</row>
        <row r="309">
          <cell r="A309" t="str">
            <v>1.2.3.04.01</v>
          </cell>
          <cell r="B309" t="str">
            <v>A</v>
          </cell>
          <cell r="C309">
            <v>1</v>
          </cell>
          <cell r="D309">
            <v>374</v>
          </cell>
          <cell r="E309" t="str">
            <v xml:space="preserve">Máquinas e Motores                               </v>
          </cell>
          <cell r="F309">
            <v>148243.54</v>
          </cell>
          <cell r="G309">
            <v>0</v>
          </cell>
          <cell r="H309">
            <v>0</v>
          </cell>
          <cell r="I309">
            <v>148243.54</v>
          </cell>
        </row>
        <row r="310">
          <cell r="A310" t="str">
            <v>1.2.3.04.02</v>
          </cell>
          <cell r="B310" t="str">
            <v>A</v>
          </cell>
          <cell r="C310">
            <v>1</v>
          </cell>
          <cell r="D310">
            <v>375</v>
          </cell>
          <cell r="E310" t="str">
            <v xml:space="preserve">(-) Amortizações                                 </v>
          </cell>
          <cell r="F310">
            <v>-148243.54</v>
          </cell>
          <cell r="G310">
            <v>0</v>
          </cell>
          <cell r="H310">
            <v>0</v>
          </cell>
          <cell r="I310">
            <v>-148243.54</v>
          </cell>
        </row>
        <row r="311">
          <cell r="A311" t="str">
            <v>1.2.3.05</v>
          </cell>
          <cell r="B311" t="str">
            <v>S</v>
          </cell>
          <cell r="C311">
            <v>1</v>
          </cell>
          <cell r="D311">
            <v>376</v>
          </cell>
          <cell r="E311" t="str">
            <v xml:space="preserve">Bens Móveis Convênio                             </v>
          </cell>
          <cell r="F311">
            <v>252577.5</v>
          </cell>
          <cell r="G311">
            <v>0</v>
          </cell>
          <cell r="H311">
            <v>0</v>
          </cell>
          <cell r="I311">
            <v>252577.5</v>
          </cell>
        </row>
        <row r="312">
          <cell r="A312" t="str">
            <v>1.2.3.05.01</v>
          </cell>
          <cell r="B312" t="str">
            <v>S</v>
          </cell>
          <cell r="C312">
            <v>1</v>
          </cell>
          <cell r="D312">
            <v>377</v>
          </cell>
          <cell r="E312" t="str">
            <v xml:space="preserve">Bens Móveis DNIT AQ/173/2003/00                  </v>
          </cell>
          <cell r="F312">
            <v>252577.5</v>
          </cell>
          <cell r="G312">
            <v>0</v>
          </cell>
          <cell r="H312">
            <v>0</v>
          </cell>
          <cell r="I312">
            <v>252577.5</v>
          </cell>
        </row>
        <row r="313">
          <cell r="A313" t="str">
            <v>1.2.3.05.01.0001</v>
          </cell>
          <cell r="B313" t="str">
            <v>A</v>
          </cell>
          <cell r="C313">
            <v>1</v>
          </cell>
          <cell r="D313">
            <v>378</v>
          </cell>
          <cell r="E313" t="str">
            <v xml:space="preserve">Scanner de Bagagem                               </v>
          </cell>
          <cell r="F313">
            <v>252577.5</v>
          </cell>
          <cell r="G313">
            <v>0</v>
          </cell>
          <cell r="H313">
            <v>0</v>
          </cell>
          <cell r="I313">
            <v>252577.5</v>
          </cell>
        </row>
        <row r="314">
          <cell r="A314" t="str">
            <v>1.2.3.06</v>
          </cell>
          <cell r="B314" t="str">
            <v>S</v>
          </cell>
          <cell r="C314">
            <v>1</v>
          </cell>
          <cell r="D314">
            <v>379</v>
          </cell>
          <cell r="E314" t="str">
            <v xml:space="preserve">Obras em Andamento                               </v>
          </cell>
          <cell r="F314">
            <v>577113761.00999999</v>
          </cell>
          <cell r="G314">
            <v>945273.6</v>
          </cell>
          <cell r="H314">
            <v>0</v>
          </cell>
          <cell r="I314">
            <v>578059034.61000001</v>
          </cell>
        </row>
        <row r="315">
          <cell r="A315" t="str">
            <v>1.2.3.06.01</v>
          </cell>
          <cell r="B315" t="str">
            <v>S</v>
          </cell>
          <cell r="C315">
            <v>1</v>
          </cell>
          <cell r="D315">
            <v>380</v>
          </cell>
          <cell r="E315" t="str">
            <v xml:space="preserve">Obras em Andamento - EMAP                        </v>
          </cell>
          <cell r="F315">
            <v>239816825.78999999</v>
          </cell>
          <cell r="G315">
            <v>945273.6</v>
          </cell>
          <cell r="H315">
            <v>0</v>
          </cell>
          <cell r="I315">
            <v>240762099.38999999</v>
          </cell>
        </row>
        <row r="316">
          <cell r="A316" t="str">
            <v>1.2.3.06.01.0001</v>
          </cell>
          <cell r="B316" t="str">
            <v>A</v>
          </cell>
          <cell r="C316">
            <v>1</v>
          </cell>
          <cell r="D316">
            <v>381</v>
          </cell>
          <cell r="E316" t="str">
            <v xml:space="preserve">Projetos Execut. de Obras Civis                  </v>
          </cell>
          <cell r="F316">
            <v>1193478.17</v>
          </cell>
          <cell r="G316">
            <v>0</v>
          </cell>
          <cell r="H316">
            <v>0</v>
          </cell>
          <cell r="I316">
            <v>1193478.17</v>
          </cell>
        </row>
        <row r="317">
          <cell r="A317" t="str">
            <v>1.2.3.06.01.0002</v>
          </cell>
          <cell r="B317" t="str">
            <v>A</v>
          </cell>
          <cell r="C317">
            <v>1</v>
          </cell>
          <cell r="D317">
            <v>382</v>
          </cell>
          <cell r="E317" t="str">
            <v xml:space="preserve">Gerenc. e Fiscal das Obras DNIT-Contrapa         </v>
          </cell>
          <cell r="F317">
            <v>1685961.34</v>
          </cell>
          <cell r="G317">
            <v>0</v>
          </cell>
          <cell r="H317">
            <v>0</v>
          </cell>
          <cell r="I317">
            <v>1685961.34</v>
          </cell>
        </row>
        <row r="318">
          <cell r="A318" t="str">
            <v>1.2.3.06.01.0003</v>
          </cell>
          <cell r="B318" t="str">
            <v>A</v>
          </cell>
          <cell r="C318">
            <v>1</v>
          </cell>
          <cell r="D318">
            <v>383</v>
          </cell>
          <cell r="E318" t="str">
            <v xml:space="preserve">Portaria Avançada Porto do Itaqui                </v>
          </cell>
          <cell r="F318">
            <v>1665682.75</v>
          </cell>
          <cell r="G318">
            <v>0</v>
          </cell>
          <cell r="H318">
            <v>0</v>
          </cell>
          <cell r="I318">
            <v>1665682.75</v>
          </cell>
        </row>
        <row r="319">
          <cell r="A319" t="str">
            <v>1.2.3.06.01.0004</v>
          </cell>
          <cell r="B319" t="str">
            <v>A</v>
          </cell>
          <cell r="C319">
            <v>1</v>
          </cell>
          <cell r="D319">
            <v>384</v>
          </cell>
          <cell r="E319" t="str">
            <v xml:space="preserve">Recup/Retro Berços100,101e102 DNIT173 CP         </v>
          </cell>
          <cell r="F319">
            <v>11411216.91</v>
          </cell>
          <cell r="G319">
            <v>0</v>
          </cell>
          <cell r="H319">
            <v>0</v>
          </cell>
          <cell r="I319">
            <v>11411216.91</v>
          </cell>
        </row>
        <row r="320">
          <cell r="A320" t="str">
            <v>1.2.3.06.01.0005</v>
          </cell>
          <cell r="B320" t="str">
            <v>A</v>
          </cell>
          <cell r="C320">
            <v>1</v>
          </cell>
          <cell r="D320">
            <v>385</v>
          </cell>
          <cell r="E320" t="str">
            <v xml:space="preserve">Const. Berç100 Alarg Cais SulDNIT173 C.P         </v>
          </cell>
          <cell r="F320">
            <v>11165777.25</v>
          </cell>
          <cell r="G320">
            <v>0</v>
          </cell>
          <cell r="H320">
            <v>0</v>
          </cell>
          <cell r="I320">
            <v>11165777.25</v>
          </cell>
        </row>
        <row r="321">
          <cell r="A321" t="str">
            <v>1.2.3.06.01.0006</v>
          </cell>
          <cell r="B321" t="str">
            <v>A</v>
          </cell>
          <cell r="C321">
            <v>1</v>
          </cell>
          <cell r="D321">
            <v>386</v>
          </cell>
          <cell r="E321" t="str">
            <v xml:space="preserve">Prédio Corpo de Bombeiros                        </v>
          </cell>
          <cell r="F321">
            <v>94494.17</v>
          </cell>
          <cell r="G321">
            <v>0</v>
          </cell>
          <cell r="H321">
            <v>0</v>
          </cell>
          <cell r="I321">
            <v>94494.17</v>
          </cell>
        </row>
        <row r="322">
          <cell r="A322" t="str">
            <v>1.2.3.06.01.0007</v>
          </cell>
          <cell r="B322" t="str">
            <v>A</v>
          </cell>
          <cell r="C322">
            <v>1</v>
          </cell>
          <cell r="D322">
            <v>387</v>
          </cell>
          <cell r="E322" t="str">
            <v xml:space="preserve">Sist Atrac. a Laser-DNITAQ/173/2003 - CP         </v>
          </cell>
          <cell r="F322">
            <v>132124.51</v>
          </cell>
          <cell r="G322">
            <v>0</v>
          </cell>
          <cell r="H322">
            <v>0</v>
          </cell>
          <cell r="I322">
            <v>132124.51</v>
          </cell>
        </row>
        <row r="323">
          <cell r="A323" t="str">
            <v>1.2.3.06.01.0008</v>
          </cell>
          <cell r="B323" t="str">
            <v>A</v>
          </cell>
          <cell r="C323">
            <v>1</v>
          </cell>
          <cell r="D323">
            <v>388</v>
          </cell>
          <cell r="E323" t="str">
            <v xml:space="preserve">Dragagem Canal e Const. Aterro Hid. - CP         </v>
          </cell>
          <cell r="F323">
            <v>1608848.46</v>
          </cell>
          <cell r="G323">
            <v>0</v>
          </cell>
          <cell r="H323">
            <v>0</v>
          </cell>
          <cell r="I323">
            <v>1608848.46</v>
          </cell>
        </row>
        <row r="324">
          <cell r="A324" t="str">
            <v>1.2.3.06.01.0009</v>
          </cell>
          <cell r="B324" t="str">
            <v>A</v>
          </cell>
          <cell r="C324">
            <v>1</v>
          </cell>
          <cell r="D324">
            <v>389</v>
          </cell>
          <cell r="E324" t="str">
            <v xml:space="preserve">Abrigo do Grupo Gerador                          </v>
          </cell>
          <cell r="F324">
            <v>40443.919999999998</v>
          </cell>
          <cell r="G324">
            <v>0</v>
          </cell>
          <cell r="H324">
            <v>0</v>
          </cell>
          <cell r="I324">
            <v>40443.919999999998</v>
          </cell>
        </row>
        <row r="325">
          <cell r="A325" t="str">
            <v>1.2.3.06.01.0010</v>
          </cell>
          <cell r="B325" t="str">
            <v>A</v>
          </cell>
          <cell r="C325">
            <v>1</v>
          </cell>
          <cell r="D325">
            <v>1153</v>
          </cell>
          <cell r="E325" t="str">
            <v xml:space="preserve">Ferrovia TR-57 - Berço 102                       </v>
          </cell>
          <cell r="F325">
            <v>600777.4</v>
          </cell>
          <cell r="G325">
            <v>0</v>
          </cell>
          <cell r="H325">
            <v>0</v>
          </cell>
          <cell r="I325">
            <v>600777.4</v>
          </cell>
        </row>
        <row r="326">
          <cell r="A326" t="str">
            <v>1.2.3.06.01.0012</v>
          </cell>
          <cell r="B326" t="str">
            <v>A</v>
          </cell>
          <cell r="C326">
            <v>1</v>
          </cell>
          <cell r="D326">
            <v>1227</v>
          </cell>
          <cell r="E326" t="str">
            <v xml:space="preserve">Gerenciamento e Fiscalização de Obras            </v>
          </cell>
          <cell r="F326">
            <v>11051167.33</v>
          </cell>
          <cell r="G326">
            <v>0</v>
          </cell>
          <cell r="H326">
            <v>0</v>
          </cell>
          <cell r="I326">
            <v>11051167.33</v>
          </cell>
        </row>
        <row r="327">
          <cell r="A327" t="str">
            <v>1.2.3.06.01.0013</v>
          </cell>
          <cell r="B327" t="str">
            <v>A</v>
          </cell>
          <cell r="C327">
            <v>1</v>
          </cell>
          <cell r="D327">
            <v>1577</v>
          </cell>
          <cell r="E327" t="str">
            <v xml:space="preserve">Iluminação do Berço 100                          </v>
          </cell>
          <cell r="F327">
            <v>213422.75</v>
          </cell>
          <cell r="G327">
            <v>0</v>
          </cell>
          <cell r="H327">
            <v>0</v>
          </cell>
          <cell r="I327">
            <v>213422.75</v>
          </cell>
        </row>
        <row r="328">
          <cell r="A328" t="str">
            <v>1.2.3.06.01.0014</v>
          </cell>
          <cell r="B328" t="str">
            <v>A</v>
          </cell>
          <cell r="C328">
            <v>1</v>
          </cell>
          <cell r="D328">
            <v>1610</v>
          </cell>
          <cell r="E328" t="str">
            <v xml:space="preserve">Enrocamento Retroárea Berço 100                  </v>
          </cell>
          <cell r="F328">
            <v>4774203.0599999996</v>
          </cell>
          <cell r="G328">
            <v>0</v>
          </cell>
          <cell r="H328">
            <v>0</v>
          </cell>
          <cell r="I328">
            <v>4774203.0599999996</v>
          </cell>
        </row>
        <row r="329">
          <cell r="A329" t="str">
            <v>1.2.3.06.01.0015</v>
          </cell>
          <cell r="B329" t="str">
            <v>A</v>
          </cell>
          <cell r="C329">
            <v>1</v>
          </cell>
          <cell r="D329">
            <v>1611</v>
          </cell>
          <cell r="E329" t="str">
            <v xml:space="preserve">Benfeitorias em Terrenos                         </v>
          </cell>
          <cell r="F329">
            <v>28279010.84</v>
          </cell>
          <cell r="G329">
            <v>0</v>
          </cell>
          <cell r="H329">
            <v>0</v>
          </cell>
          <cell r="I329">
            <v>28279010.84</v>
          </cell>
        </row>
        <row r="330">
          <cell r="A330" t="str">
            <v>1.2.3.06.01.0016</v>
          </cell>
          <cell r="B330" t="str">
            <v>A</v>
          </cell>
          <cell r="C330">
            <v>1</v>
          </cell>
          <cell r="D330">
            <v>1612</v>
          </cell>
          <cell r="E330" t="str">
            <v xml:space="preserve">Galeria Subterrânea p/ Tubulações                </v>
          </cell>
          <cell r="F330">
            <v>2994216.62</v>
          </cell>
          <cell r="G330">
            <v>0</v>
          </cell>
          <cell r="H330">
            <v>0</v>
          </cell>
          <cell r="I330">
            <v>2994216.62</v>
          </cell>
        </row>
        <row r="331">
          <cell r="A331" t="str">
            <v>1.2.3.06.01.0017</v>
          </cell>
          <cell r="B331" t="str">
            <v>A</v>
          </cell>
          <cell r="C331">
            <v>1</v>
          </cell>
          <cell r="D331">
            <v>1626</v>
          </cell>
          <cell r="E331" t="str">
            <v xml:space="preserve">Proj. Instalações Elétricas no Porto             </v>
          </cell>
          <cell r="F331">
            <v>564875.94999999995</v>
          </cell>
          <cell r="G331">
            <v>0</v>
          </cell>
          <cell r="H331">
            <v>0</v>
          </cell>
          <cell r="I331">
            <v>564875.94999999995</v>
          </cell>
        </row>
        <row r="332">
          <cell r="A332" t="str">
            <v>1.2.3.06.01.0018</v>
          </cell>
          <cell r="B332" t="str">
            <v>A</v>
          </cell>
          <cell r="C332">
            <v>1</v>
          </cell>
          <cell r="D332">
            <v>1627</v>
          </cell>
          <cell r="E332" t="str">
            <v xml:space="preserve">Proj. Rec. e Reforço Estrutural P Grande         </v>
          </cell>
          <cell r="F332">
            <v>296388.24</v>
          </cell>
          <cell r="G332">
            <v>0</v>
          </cell>
          <cell r="H332">
            <v>0</v>
          </cell>
          <cell r="I332">
            <v>296388.24</v>
          </cell>
        </row>
        <row r="333">
          <cell r="A333" t="str">
            <v>1.2.3.06.01.0020</v>
          </cell>
          <cell r="B333" t="str">
            <v>A</v>
          </cell>
          <cell r="C333">
            <v>1</v>
          </cell>
          <cell r="D333">
            <v>1668</v>
          </cell>
          <cell r="E333" t="str">
            <v xml:space="preserve">Prédio Controle Pesagem Pátio Carretas           </v>
          </cell>
          <cell r="F333">
            <v>283357.05</v>
          </cell>
          <cell r="G333">
            <v>0</v>
          </cell>
          <cell r="H333">
            <v>0</v>
          </cell>
          <cell r="I333">
            <v>283357.05</v>
          </cell>
        </row>
        <row r="334">
          <cell r="A334" t="str">
            <v>1.2.3.06.01.0021</v>
          </cell>
          <cell r="B334" t="str">
            <v>A</v>
          </cell>
          <cell r="C334">
            <v>1</v>
          </cell>
          <cell r="D334">
            <v>1680</v>
          </cell>
          <cell r="E334" t="str">
            <v xml:space="preserve">Infaestrutura em Fibra Óptica                    </v>
          </cell>
          <cell r="F334">
            <v>2244114.52</v>
          </cell>
          <cell r="G334">
            <v>0</v>
          </cell>
          <cell r="H334">
            <v>0</v>
          </cell>
          <cell r="I334">
            <v>2244114.52</v>
          </cell>
        </row>
        <row r="335">
          <cell r="A335" t="str">
            <v>1.2.3.06.01.0022</v>
          </cell>
          <cell r="B335" t="str">
            <v>A</v>
          </cell>
          <cell r="C335">
            <v>1</v>
          </cell>
          <cell r="D335">
            <v>1688</v>
          </cell>
          <cell r="E335" t="str">
            <v xml:space="preserve">Torres de Iluminação no Porto                    </v>
          </cell>
          <cell r="F335">
            <v>3022822.74</v>
          </cell>
          <cell r="G335">
            <v>0</v>
          </cell>
          <cell r="H335">
            <v>0</v>
          </cell>
          <cell r="I335">
            <v>3022822.74</v>
          </cell>
        </row>
        <row r="336">
          <cell r="A336" t="str">
            <v>1.2.3.06.01.0023</v>
          </cell>
          <cell r="B336" t="str">
            <v>A</v>
          </cell>
          <cell r="C336">
            <v>1</v>
          </cell>
          <cell r="D336">
            <v>1696</v>
          </cell>
          <cell r="E336" t="str">
            <v xml:space="preserve">Sanitários Berços 100, 102 e 104                 </v>
          </cell>
          <cell r="F336">
            <v>417118.29</v>
          </cell>
          <cell r="G336">
            <v>0</v>
          </cell>
          <cell r="H336">
            <v>0</v>
          </cell>
          <cell r="I336">
            <v>417118.29</v>
          </cell>
        </row>
        <row r="337">
          <cell r="A337" t="str">
            <v>1.2.3.06.01.0024</v>
          </cell>
          <cell r="B337" t="str">
            <v>A</v>
          </cell>
          <cell r="C337">
            <v>1</v>
          </cell>
          <cell r="D337">
            <v>1750</v>
          </cell>
          <cell r="E337" t="str">
            <v xml:space="preserve">Sistema de Monitoramento/Gravação - CFTV         </v>
          </cell>
          <cell r="F337">
            <v>10896142.48</v>
          </cell>
          <cell r="G337">
            <v>0</v>
          </cell>
          <cell r="H337">
            <v>0</v>
          </cell>
          <cell r="I337">
            <v>10896142.48</v>
          </cell>
        </row>
        <row r="338">
          <cell r="A338" t="str">
            <v>1.2.3.06.01.0025</v>
          </cell>
          <cell r="B338" t="str">
            <v>A</v>
          </cell>
          <cell r="C338">
            <v>1</v>
          </cell>
          <cell r="D338">
            <v>1794</v>
          </cell>
          <cell r="E338" t="str">
            <v xml:space="preserve">Sist. de Tratamento de Esgoto Restaur.           </v>
          </cell>
          <cell r="F338">
            <v>99894.54</v>
          </cell>
          <cell r="G338">
            <v>0</v>
          </cell>
          <cell r="H338">
            <v>0</v>
          </cell>
          <cell r="I338">
            <v>99894.54</v>
          </cell>
        </row>
        <row r="339">
          <cell r="A339" t="str">
            <v>1.2.3.06.01.0026</v>
          </cell>
          <cell r="B339" t="str">
            <v>A</v>
          </cell>
          <cell r="C339">
            <v>1</v>
          </cell>
          <cell r="D339">
            <v>1826</v>
          </cell>
          <cell r="E339" t="str">
            <v xml:space="preserve">Retroárea dos Berços 104 e 105                   </v>
          </cell>
          <cell r="F339">
            <v>5541842.7599999998</v>
          </cell>
          <cell r="G339">
            <v>0</v>
          </cell>
          <cell r="H339">
            <v>0</v>
          </cell>
          <cell r="I339">
            <v>5541842.7599999998</v>
          </cell>
        </row>
        <row r="340">
          <cell r="A340" t="str">
            <v>1.2.3.06.01.0027</v>
          </cell>
          <cell r="B340" t="str">
            <v>A</v>
          </cell>
          <cell r="C340">
            <v>1</v>
          </cell>
          <cell r="D340">
            <v>1829</v>
          </cell>
          <cell r="E340" t="str">
            <v xml:space="preserve">Estacionamento do Centro de Negócios             </v>
          </cell>
          <cell r="F340">
            <v>1476159.75</v>
          </cell>
          <cell r="G340">
            <v>0</v>
          </cell>
          <cell r="H340">
            <v>0</v>
          </cell>
          <cell r="I340">
            <v>1476159.75</v>
          </cell>
        </row>
        <row r="341">
          <cell r="A341" t="str">
            <v>1.2.3.06.01.0028</v>
          </cell>
          <cell r="B341" t="str">
            <v>A</v>
          </cell>
          <cell r="C341">
            <v>1</v>
          </cell>
          <cell r="D341">
            <v>1867</v>
          </cell>
          <cell r="E341" t="str">
            <v xml:space="preserve">Viga Trilho Berço 103                            </v>
          </cell>
          <cell r="F341">
            <v>1616585.5</v>
          </cell>
          <cell r="G341">
            <v>0</v>
          </cell>
          <cell r="H341">
            <v>0</v>
          </cell>
          <cell r="I341">
            <v>1616585.5</v>
          </cell>
        </row>
        <row r="342">
          <cell r="A342" t="str">
            <v>1.2.3.06.01.0029</v>
          </cell>
          <cell r="B342" t="str">
            <v>A</v>
          </cell>
          <cell r="C342">
            <v>1</v>
          </cell>
          <cell r="D342">
            <v>1896</v>
          </cell>
          <cell r="E342" t="str">
            <v xml:space="preserve">Construção do Berço 108 - EMAP                   </v>
          </cell>
          <cell r="F342">
            <v>6857529.0599999996</v>
          </cell>
          <cell r="G342">
            <v>0</v>
          </cell>
          <cell r="H342">
            <v>0</v>
          </cell>
          <cell r="I342">
            <v>6857529.0599999996</v>
          </cell>
        </row>
        <row r="343">
          <cell r="A343" t="str">
            <v>1.2.3.06.01.0030</v>
          </cell>
          <cell r="B343" t="str">
            <v>A</v>
          </cell>
          <cell r="C343">
            <v>1</v>
          </cell>
          <cell r="D343">
            <v>1917</v>
          </cell>
          <cell r="E343" t="str">
            <v xml:space="preserve">Alça/Via de Acesso ao Tegram                     </v>
          </cell>
          <cell r="F343">
            <v>3026621.81</v>
          </cell>
          <cell r="G343">
            <v>0</v>
          </cell>
          <cell r="H343">
            <v>0</v>
          </cell>
          <cell r="I343">
            <v>3026621.81</v>
          </cell>
        </row>
        <row r="344">
          <cell r="A344" t="str">
            <v>1.2.3.06.01.0031</v>
          </cell>
          <cell r="B344" t="str">
            <v>A</v>
          </cell>
          <cell r="C344">
            <v>1</v>
          </cell>
          <cell r="D344">
            <v>1918</v>
          </cell>
          <cell r="E344" t="str">
            <v xml:space="preserve">Dragagem do Canal de Acesso ao Porto             </v>
          </cell>
          <cell r="F344">
            <v>65279618.619999997</v>
          </cell>
          <cell r="G344">
            <v>0</v>
          </cell>
          <cell r="H344">
            <v>0</v>
          </cell>
          <cell r="I344">
            <v>65279618.619999997</v>
          </cell>
        </row>
        <row r="345">
          <cell r="A345" t="str">
            <v>1.2.3.06.01.0032</v>
          </cell>
          <cell r="B345" t="str">
            <v>A</v>
          </cell>
          <cell r="C345">
            <v>1</v>
          </cell>
          <cell r="D345">
            <v>1920</v>
          </cell>
          <cell r="E345" t="str">
            <v xml:space="preserve">Retroárea dos Berços 100 e 101                   </v>
          </cell>
          <cell r="F345">
            <v>2059939.77</v>
          </cell>
          <cell r="G345">
            <v>0</v>
          </cell>
          <cell r="H345">
            <v>0</v>
          </cell>
          <cell r="I345">
            <v>2059939.77</v>
          </cell>
        </row>
        <row r="346">
          <cell r="A346" t="str">
            <v>1.2.3.06.01.0033</v>
          </cell>
          <cell r="B346" t="str">
            <v>A</v>
          </cell>
          <cell r="C346">
            <v>1</v>
          </cell>
          <cell r="D346">
            <v>1924</v>
          </cell>
          <cell r="E346" t="str">
            <v xml:space="preserve">Benfeitorias Terminal P. Espera                  </v>
          </cell>
          <cell r="F346">
            <v>4724183.8</v>
          </cell>
          <cell r="G346">
            <v>0</v>
          </cell>
          <cell r="H346">
            <v>0</v>
          </cell>
          <cell r="I346">
            <v>4724183.8</v>
          </cell>
        </row>
        <row r="347">
          <cell r="A347" t="str">
            <v>1.2.3.06.01.0034</v>
          </cell>
          <cell r="B347" t="str">
            <v>A</v>
          </cell>
          <cell r="C347">
            <v>1</v>
          </cell>
          <cell r="D347">
            <v>1925</v>
          </cell>
          <cell r="E347" t="str">
            <v xml:space="preserve">Muro da Área Alfandegada - Concertina            </v>
          </cell>
          <cell r="F347">
            <v>248749.95</v>
          </cell>
          <cell r="G347">
            <v>0</v>
          </cell>
          <cell r="H347">
            <v>0</v>
          </cell>
          <cell r="I347">
            <v>248749.95</v>
          </cell>
        </row>
        <row r="348">
          <cell r="A348" t="str">
            <v>1.2.3.06.01.0035</v>
          </cell>
          <cell r="B348" t="str">
            <v>A</v>
          </cell>
          <cell r="C348">
            <v>1</v>
          </cell>
          <cell r="D348">
            <v>1944</v>
          </cell>
          <cell r="E348" t="str">
            <v xml:space="preserve">Construção Rua Bacanga                           </v>
          </cell>
          <cell r="F348">
            <v>511309.88</v>
          </cell>
          <cell r="G348">
            <v>0</v>
          </cell>
          <cell r="H348">
            <v>0</v>
          </cell>
          <cell r="I348">
            <v>511309.88</v>
          </cell>
        </row>
        <row r="349">
          <cell r="A349" t="str">
            <v>1.2.3.06.01.0036</v>
          </cell>
          <cell r="B349" t="str">
            <v>A</v>
          </cell>
          <cell r="C349">
            <v>1</v>
          </cell>
          <cell r="D349">
            <v>1948</v>
          </cell>
          <cell r="E349" t="str">
            <v xml:space="preserve">Banheiro Área de Controle/Balanças               </v>
          </cell>
          <cell r="F349">
            <v>64663.93</v>
          </cell>
          <cell r="G349">
            <v>0</v>
          </cell>
          <cell r="H349">
            <v>0</v>
          </cell>
          <cell r="I349">
            <v>64663.93</v>
          </cell>
        </row>
        <row r="350">
          <cell r="A350" t="str">
            <v>1.2.3.06.01.0037</v>
          </cell>
          <cell r="B350" t="str">
            <v>A</v>
          </cell>
          <cell r="C350">
            <v>1</v>
          </cell>
          <cell r="D350">
            <v>1977</v>
          </cell>
          <cell r="E350" t="str">
            <v xml:space="preserve">Retroárea do Berços 99                           </v>
          </cell>
          <cell r="F350">
            <v>403085.06</v>
          </cell>
          <cell r="G350">
            <v>0</v>
          </cell>
          <cell r="H350">
            <v>0</v>
          </cell>
          <cell r="I350">
            <v>403085.06</v>
          </cell>
        </row>
        <row r="351">
          <cell r="A351" t="str">
            <v>1.2.3.06.01.0038</v>
          </cell>
          <cell r="B351" t="str">
            <v>A</v>
          </cell>
          <cell r="C351">
            <v>1</v>
          </cell>
          <cell r="D351">
            <v>2023</v>
          </cell>
          <cell r="E351" t="str">
            <v xml:space="preserve">Pátio de Armazenagem Área A04                    </v>
          </cell>
          <cell r="F351">
            <v>140156.95000000001</v>
          </cell>
          <cell r="G351">
            <v>0</v>
          </cell>
          <cell r="H351">
            <v>0</v>
          </cell>
          <cell r="I351">
            <v>140156.95000000001</v>
          </cell>
        </row>
        <row r="352">
          <cell r="A352" t="str">
            <v>1.2.3.06.01.0039</v>
          </cell>
          <cell r="B352" t="str">
            <v>A</v>
          </cell>
          <cell r="C352">
            <v>1</v>
          </cell>
          <cell r="D352">
            <v>2190</v>
          </cell>
          <cell r="E352" t="str">
            <v xml:space="preserve">Torre de Iluminação Berço 103                    </v>
          </cell>
          <cell r="F352">
            <v>335001.3</v>
          </cell>
          <cell r="G352">
            <v>0</v>
          </cell>
          <cell r="H352">
            <v>0</v>
          </cell>
          <cell r="I352">
            <v>335001.3</v>
          </cell>
        </row>
        <row r="353">
          <cell r="A353" t="str">
            <v>1.2.3.06.01.0040</v>
          </cell>
          <cell r="B353" t="str">
            <v>A</v>
          </cell>
          <cell r="C353">
            <v>1</v>
          </cell>
          <cell r="D353">
            <v>2258</v>
          </cell>
          <cell r="E353" t="str">
            <v xml:space="preserve">Benfeitoria e Ampliação do PAN                   </v>
          </cell>
          <cell r="F353">
            <v>792353.55</v>
          </cell>
          <cell r="G353">
            <v>35583.81</v>
          </cell>
          <cell r="H353">
            <v>0</v>
          </cell>
          <cell r="I353">
            <v>827937.36</v>
          </cell>
        </row>
        <row r="354">
          <cell r="A354" t="str">
            <v>1.2.3.06.01.0041</v>
          </cell>
          <cell r="B354" t="str">
            <v>A</v>
          </cell>
          <cell r="C354">
            <v>1</v>
          </cell>
          <cell r="D354">
            <v>2260</v>
          </cell>
          <cell r="E354" t="str">
            <v xml:space="preserve">Pav. Retroáreas e Berços 100,101,102,103         </v>
          </cell>
          <cell r="F354">
            <v>1614217.07</v>
          </cell>
          <cell r="G354">
            <v>0</v>
          </cell>
          <cell r="H354">
            <v>0</v>
          </cell>
          <cell r="I354">
            <v>1614217.07</v>
          </cell>
        </row>
        <row r="355">
          <cell r="A355" t="str">
            <v>1.2.3.06.01.0042</v>
          </cell>
          <cell r="B355" t="str">
            <v>A</v>
          </cell>
          <cell r="C355">
            <v>1</v>
          </cell>
          <cell r="D355">
            <v>2305</v>
          </cell>
          <cell r="E355" t="str">
            <v xml:space="preserve">Gerenc. e Fiscal. Berço 108 - EMAP               </v>
          </cell>
          <cell r="F355">
            <v>153374.81</v>
          </cell>
          <cell r="G355">
            <v>0</v>
          </cell>
          <cell r="H355">
            <v>0</v>
          </cell>
          <cell r="I355">
            <v>153374.81</v>
          </cell>
        </row>
        <row r="356">
          <cell r="A356" t="str">
            <v>1.2.3.06.01.0043</v>
          </cell>
          <cell r="B356" t="str">
            <v>A</v>
          </cell>
          <cell r="C356">
            <v>1</v>
          </cell>
          <cell r="D356">
            <v>2419</v>
          </cell>
          <cell r="E356" t="str">
            <v xml:space="preserve">Benfeitorias no Terminal S. J. Ribamar           </v>
          </cell>
          <cell r="F356">
            <v>2065070.18</v>
          </cell>
          <cell r="G356">
            <v>80366.149999999994</v>
          </cell>
          <cell r="H356">
            <v>0</v>
          </cell>
          <cell r="I356">
            <v>2145436.33</v>
          </cell>
        </row>
        <row r="357">
          <cell r="A357" t="str">
            <v>1.2.3.06.01.0044</v>
          </cell>
          <cell r="B357" t="str">
            <v>A</v>
          </cell>
          <cell r="C357">
            <v>1</v>
          </cell>
          <cell r="D357">
            <v>2434</v>
          </cell>
          <cell r="E357" t="str">
            <v xml:space="preserve">Benfeitorias no Terminal Cujupe                  </v>
          </cell>
          <cell r="F357">
            <v>1216045.3799999999</v>
          </cell>
          <cell r="G357">
            <v>0</v>
          </cell>
          <cell r="H357">
            <v>0</v>
          </cell>
          <cell r="I357">
            <v>1216045.3799999999</v>
          </cell>
        </row>
        <row r="358">
          <cell r="A358" t="str">
            <v>1.2.3.06.01.0045</v>
          </cell>
          <cell r="B358" t="str">
            <v>A</v>
          </cell>
          <cell r="C358">
            <v>1</v>
          </cell>
          <cell r="D358">
            <v>2440</v>
          </cell>
          <cell r="E358" t="str">
            <v xml:space="preserve">Alça Viária de Saída do Tegram                   </v>
          </cell>
          <cell r="F358">
            <v>200078.64</v>
          </cell>
          <cell r="G358">
            <v>0</v>
          </cell>
          <cell r="H358">
            <v>0</v>
          </cell>
          <cell r="I358">
            <v>200078.64</v>
          </cell>
        </row>
        <row r="359">
          <cell r="A359" t="str">
            <v>1.2.3.06.01.0046</v>
          </cell>
          <cell r="B359" t="str">
            <v>A</v>
          </cell>
          <cell r="C359">
            <v>1</v>
          </cell>
          <cell r="D359">
            <v>2458</v>
          </cell>
          <cell r="E359" t="str">
            <v xml:space="preserve">Sistema de Combate a Incêndio nos Berços         </v>
          </cell>
          <cell r="F359">
            <v>17907927.940000001</v>
          </cell>
          <cell r="G359">
            <v>16497.11</v>
          </cell>
          <cell r="H359">
            <v>0</v>
          </cell>
          <cell r="I359">
            <v>17924425.050000001</v>
          </cell>
        </row>
        <row r="360">
          <cell r="A360" t="str">
            <v>1.2.3.06.01.0047</v>
          </cell>
          <cell r="B360" t="str">
            <v>A</v>
          </cell>
          <cell r="C360">
            <v>1</v>
          </cell>
          <cell r="D360">
            <v>2551</v>
          </cell>
          <cell r="E360" t="str">
            <v xml:space="preserve">Cerca em Mourão de Concreto na Poligonal         </v>
          </cell>
          <cell r="F360">
            <v>155999.99</v>
          </cell>
          <cell r="G360">
            <v>0</v>
          </cell>
          <cell r="H360">
            <v>0</v>
          </cell>
          <cell r="I360">
            <v>155999.99</v>
          </cell>
        </row>
        <row r="361">
          <cell r="A361" t="str">
            <v>1.2.3.06.01.0048</v>
          </cell>
          <cell r="B361" t="str">
            <v>A</v>
          </cell>
          <cell r="C361">
            <v>1</v>
          </cell>
          <cell r="D361">
            <v>2568</v>
          </cell>
          <cell r="E361" t="str">
            <v xml:space="preserve">Portaria Avançada Provisória                     </v>
          </cell>
          <cell r="F361">
            <v>1583376.9</v>
          </cell>
          <cell r="G361">
            <v>0</v>
          </cell>
          <cell r="H361">
            <v>0</v>
          </cell>
          <cell r="I361">
            <v>1583376.9</v>
          </cell>
        </row>
        <row r="362">
          <cell r="A362" t="str">
            <v>1.2.3.06.01.0049</v>
          </cell>
          <cell r="B362" t="str">
            <v>A</v>
          </cell>
          <cell r="C362">
            <v>1</v>
          </cell>
          <cell r="D362">
            <v>2577</v>
          </cell>
          <cell r="E362" t="str">
            <v xml:space="preserve">Barreira de Contenção de Óleo 100 ao 108         </v>
          </cell>
          <cell r="F362">
            <v>835531.49</v>
          </cell>
          <cell r="G362">
            <v>0</v>
          </cell>
          <cell r="H362">
            <v>0</v>
          </cell>
          <cell r="I362">
            <v>835531.49</v>
          </cell>
        </row>
        <row r="363">
          <cell r="A363" t="str">
            <v>1.2.3.06.01.0050</v>
          </cell>
          <cell r="B363" t="str">
            <v>A</v>
          </cell>
          <cell r="C363">
            <v>1</v>
          </cell>
          <cell r="D363">
            <v>2593</v>
          </cell>
          <cell r="E363" t="str">
            <v xml:space="preserve">Banheiro Berço 108                               </v>
          </cell>
          <cell r="F363">
            <v>83331.41</v>
          </cell>
          <cell r="G363">
            <v>0</v>
          </cell>
          <cell r="H363">
            <v>0</v>
          </cell>
          <cell r="I363">
            <v>83331.41</v>
          </cell>
        </row>
        <row r="364">
          <cell r="A364" t="str">
            <v>1.2.3.06.01.0051</v>
          </cell>
          <cell r="B364" t="str">
            <v>A</v>
          </cell>
          <cell r="C364">
            <v>1</v>
          </cell>
          <cell r="D364">
            <v>2619</v>
          </cell>
          <cell r="E364" t="str">
            <v xml:space="preserve">Área de Inspeção de Cargas no PAN                </v>
          </cell>
          <cell r="F364">
            <v>31968.02</v>
          </cell>
          <cell r="G364">
            <v>0</v>
          </cell>
          <cell r="H364">
            <v>0</v>
          </cell>
          <cell r="I364">
            <v>31968.02</v>
          </cell>
        </row>
        <row r="365">
          <cell r="A365" t="str">
            <v>1.2.3.06.01.0052</v>
          </cell>
          <cell r="B365" t="str">
            <v>A</v>
          </cell>
          <cell r="C365">
            <v>1</v>
          </cell>
          <cell r="D365">
            <v>2624</v>
          </cell>
          <cell r="E365" t="str">
            <v xml:space="preserve">Novo Terminal de Passageiros do Cujupe           </v>
          </cell>
          <cell r="F365">
            <v>11196165.75</v>
          </cell>
          <cell r="G365">
            <v>334464.49</v>
          </cell>
          <cell r="H365">
            <v>0</v>
          </cell>
          <cell r="I365">
            <v>11530630.24</v>
          </cell>
        </row>
        <row r="366">
          <cell r="A366" t="str">
            <v>1.2.3.06.01.0053</v>
          </cell>
          <cell r="B366" t="str">
            <v>A</v>
          </cell>
          <cell r="C366">
            <v>1</v>
          </cell>
          <cell r="D366">
            <v>2641</v>
          </cell>
          <cell r="E366" t="str">
            <v xml:space="preserve">Sist. Elétrico Berço 108 - Contrapartida         </v>
          </cell>
          <cell r="F366">
            <v>381331.93</v>
          </cell>
          <cell r="G366">
            <v>0</v>
          </cell>
          <cell r="H366">
            <v>0</v>
          </cell>
          <cell r="I366">
            <v>381331.93</v>
          </cell>
        </row>
        <row r="367">
          <cell r="A367" t="str">
            <v>1.2.3.06.01.0054</v>
          </cell>
          <cell r="B367" t="str">
            <v>A</v>
          </cell>
          <cell r="C367">
            <v>1</v>
          </cell>
          <cell r="D367">
            <v>2686</v>
          </cell>
          <cell r="E367" t="str">
            <v xml:space="preserve">Pavimentação das Áreas G e H                     </v>
          </cell>
          <cell r="F367">
            <v>8938491.2200000007</v>
          </cell>
          <cell r="G367">
            <v>0</v>
          </cell>
          <cell r="H367">
            <v>0</v>
          </cell>
          <cell r="I367">
            <v>8938491.2200000007</v>
          </cell>
        </row>
        <row r="368">
          <cell r="A368" t="str">
            <v>1.2.3.06.01.0055</v>
          </cell>
          <cell r="B368" t="str">
            <v>A</v>
          </cell>
          <cell r="C368">
            <v>1</v>
          </cell>
          <cell r="D368">
            <v>2742</v>
          </cell>
          <cell r="E368" t="str">
            <v xml:space="preserve">Rampa Sul                                        </v>
          </cell>
          <cell r="F368">
            <v>715470.39</v>
          </cell>
          <cell r="G368">
            <v>478362.04</v>
          </cell>
          <cell r="H368">
            <v>0</v>
          </cell>
          <cell r="I368">
            <v>1193832.43</v>
          </cell>
        </row>
        <row r="369">
          <cell r="A369" t="str">
            <v>1.2.3.06.01.0056</v>
          </cell>
          <cell r="B369" t="str">
            <v>A</v>
          </cell>
          <cell r="C369">
            <v>1</v>
          </cell>
          <cell r="D369">
            <v>2744</v>
          </cell>
          <cell r="E369" t="str">
            <v xml:space="preserve">Subestação Receptora                             </v>
          </cell>
          <cell r="F369">
            <v>24829.98</v>
          </cell>
          <cell r="G369">
            <v>0</v>
          </cell>
          <cell r="H369">
            <v>0</v>
          </cell>
          <cell r="I369">
            <v>24829.98</v>
          </cell>
        </row>
        <row r="370">
          <cell r="A370" t="str">
            <v>1.2.3.06.01.0057</v>
          </cell>
          <cell r="B370" t="str">
            <v>A</v>
          </cell>
          <cell r="C370">
            <v>1</v>
          </cell>
          <cell r="D370">
            <v>2746</v>
          </cell>
          <cell r="E370" t="str">
            <v xml:space="preserve">Pier Flutuante                                   </v>
          </cell>
          <cell r="F370">
            <v>63873.51</v>
          </cell>
          <cell r="G370">
            <v>0</v>
          </cell>
          <cell r="H370">
            <v>0</v>
          </cell>
          <cell r="I370">
            <v>63873.51</v>
          </cell>
        </row>
        <row r="371">
          <cell r="A371" t="str">
            <v>1.2.3.06.01.0058</v>
          </cell>
          <cell r="B371" t="str">
            <v>A</v>
          </cell>
          <cell r="C371">
            <v>1</v>
          </cell>
          <cell r="D371">
            <v>2752</v>
          </cell>
          <cell r="E371" t="str">
            <v xml:space="preserve">Recuperação Estrutural e Catódica Berços         </v>
          </cell>
          <cell r="F371">
            <v>433918.01</v>
          </cell>
          <cell r="G371">
            <v>0</v>
          </cell>
          <cell r="H371">
            <v>0</v>
          </cell>
          <cell r="I371">
            <v>433918.01</v>
          </cell>
        </row>
        <row r="372">
          <cell r="A372" t="str">
            <v>1.2.3.06.01.0059</v>
          </cell>
          <cell r="B372" t="str">
            <v>A</v>
          </cell>
          <cell r="C372">
            <v>1</v>
          </cell>
          <cell r="D372">
            <v>2763</v>
          </cell>
          <cell r="E372" t="str">
            <v xml:space="preserve">Subestação da Área H                             </v>
          </cell>
          <cell r="F372">
            <v>69087.73</v>
          </cell>
          <cell r="G372">
            <v>0</v>
          </cell>
          <cell r="H372">
            <v>0</v>
          </cell>
          <cell r="I372">
            <v>69087.73</v>
          </cell>
        </row>
        <row r="373">
          <cell r="A373" t="str">
            <v>1.2.3.06.01.0060</v>
          </cell>
          <cell r="B373" t="str">
            <v>A</v>
          </cell>
          <cell r="C373">
            <v>1</v>
          </cell>
          <cell r="D373">
            <v>2808</v>
          </cell>
          <cell r="E373" t="str">
            <v xml:space="preserve">Pavimentação dos Acessos e Poligonal             </v>
          </cell>
          <cell r="F373">
            <v>1535272.82</v>
          </cell>
          <cell r="G373">
            <v>0</v>
          </cell>
          <cell r="H373">
            <v>0</v>
          </cell>
          <cell r="I373">
            <v>1535272.82</v>
          </cell>
        </row>
        <row r="374">
          <cell r="A374" t="str">
            <v>1.2.3.06.01.0061</v>
          </cell>
          <cell r="B374" t="str">
            <v>A</v>
          </cell>
          <cell r="C374">
            <v>1</v>
          </cell>
          <cell r="D374">
            <v>2861</v>
          </cell>
          <cell r="E374" t="str">
            <v xml:space="preserve">Construção do Berço 98                           </v>
          </cell>
          <cell r="F374">
            <v>1215157</v>
          </cell>
          <cell r="G374">
            <v>0</v>
          </cell>
          <cell r="H374">
            <v>0</v>
          </cell>
          <cell r="I374">
            <v>1215157</v>
          </cell>
        </row>
        <row r="375">
          <cell r="A375" t="str">
            <v>1.2.3.06.01.0062</v>
          </cell>
          <cell r="B375" t="str">
            <v>A</v>
          </cell>
          <cell r="C375">
            <v>1</v>
          </cell>
          <cell r="D375">
            <v>2910</v>
          </cell>
          <cell r="E375" t="str">
            <v xml:space="preserve">Sala Segura                                      </v>
          </cell>
          <cell r="F375">
            <v>1398960.14</v>
          </cell>
          <cell r="G375">
            <v>0</v>
          </cell>
          <cell r="H375">
            <v>0</v>
          </cell>
          <cell r="I375">
            <v>1398960.14</v>
          </cell>
        </row>
        <row r="376">
          <cell r="A376" t="str">
            <v>1.2.3.06.01.0063</v>
          </cell>
          <cell r="B376" t="str">
            <v>A</v>
          </cell>
          <cell r="C376">
            <v>1</v>
          </cell>
          <cell r="D376">
            <v>2912</v>
          </cell>
          <cell r="E376" t="str">
            <v xml:space="preserve">Sala de Armamento                                </v>
          </cell>
          <cell r="F376">
            <v>56565.95</v>
          </cell>
          <cell r="G376">
            <v>0</v>
          </cell>
          <cell r="H376">
            <v>0</v>
          </cell>
          <cell r="I376">
            <v>56565.95</v>
          </cell>
        </row>
        <row r="377">
          <cell r="A377" t="str">
            <v>1.2.3.06.01.0066</v>
          </cell>
          <cell r="B377" t="str">
            <v>A</v>
          </cell>
          <cell r="C377">
            <v>1</v>
          </cell>
          <cell r="D377">
            <v>3785</v>
          </cell>
          <cell r="E377" t="str">
            <v xml:space="preserve">Estação de Esgotamento Sanitário                 </v>
          </cell>
          <cell r="F377">
            <v>41239.019999999997</v>
          </cell>
          <cell r="G377">
            <v>0</v>
          </cell>
          <cell r="H377">
            <v>0</v>
          </cell>
          <cell r="I377">
            <v>41239.019999999997</v>
          </cell>
        </row>
        <row r="378">
          <cell r="A378" t="str">
            <v>1.2.3.06.01.0067</v>
          </cell>
          <cell r="B378" t="str">
            <v>A</v>
          </cell>
          <cell r="C378">
            <v>1</v>
          </cell>
          <cell r="D378">
            <v>3786</v>
          </cell>
          <cell r="E378" t="str">
            <v xml:space="preserve">Subestação 01                                    </v>
          </cell>
          <cell r="F378">
            <v>9719.59</v>
          </cell>
          <cell r="G378">
            <v>0</v>
          </cell>
          <cell r="H378">
            <v>0</v>
          </cell>
          <cell r="I378">
            <v>9719.59</v>
          </cell>
        </row>
        <row r="379">
          <cell r="A379" t="str">
            <v>1.2.3.06.01.0068</v>
          </cell>
          <cell r="B379" t="str">
            <v>A</v>
          </cell>
          <cell r="C379">
            <v>1</v>
          </cell>
          <cell r="D379">
            <v>3787</v>
          </cell>
          <cell r="E379" t="str">
            <v xml:space="preserve">Rampa Ponta da Espera                            </v>
          </cell>
          <cell r="F379">
            <v>13490.31</v>
          </cell>
          <cell r="G379">
            <v>0</v>
          </cell>
          <cell r="H379">
            <v>0</v>
          </cell>
          <cell r="I379">
            <v>13490.31</v>
          </cell>
        </row>
        <row r="380">
          <cell r="A380" t="str">
            <v>1.2.3.06.01.0069</v>
          </cell>
          <cell r="B380" t="str">
            <v>A</v>
          </cell>
          <cell r="C380">
            <v>1</v>
          </cell>
          <cell r="D380">
            <v>3788</v>
          </cell>
          <cell r="E380" t="str">
            <v xml:space="preserve">Rampa Cujupe                                     </v>
          </cell>
          <cell r="F380">
            <v>10575.48</v>
          </cell>
          <cell r="G380">
            <v>0</v>
          </cell>
          <cell r="H380">
            <v>0</v>
          </cell>
          <cell r="I380">
            <v>10575.48</v>
          </cell>
        </row>
        <row r="381">
          <cell r="A381" t="str">
            <v>1.2.3.06.01.0070</v>
          </cell>
          <cell r="B381" t="str">
            <v>A</v>
          </cell>
          <cell r="C381">
            <v>1</v>
          </cell>
          <cell r="D381">
            <v>3789</v>
          </cell>
          <cell r="E381" t="str">
            <v xml:space="preserve">Prédio Corpo de Bombeiro - Novo                  </v>
          </cell>
          <cell r="F381">
            <v>8328.24</v>
          </cell>
          <cell r="G381">
            <v>0</v>
          </cell>
          <cell r="H381">
            <v>0</v>
          </cell>
          <cell r="I381">
            <v>8328.24</v>
          </cell>
        </row>
        <row r="382">
          <cell r="A382" t="str">
            <v>1.2.3.06.01.0071</v>
          </cell>
          <cell r="B382" t="str">
            <v>A</v>
          </cell>
          <cell r="C382">
            <v>1</v>
          </cell>
          <cell r="D382">
            <v>3790</v>
          </cell>
          <cell r="E382" t="str">
            <v xml:space="preserve">Cais de São José de Ribamar                      </v>
          </cell>
          <cell r="F382">
            <v>24646.71</v>
          </cell>
          <cell r="G382">
            <v>0</v>
          </cell>
          <cell r="H382">
            <v>0</v>
          </cell>
          <cell r="I382">
            <v>24646.71</v>
          </cell>
        </row>
        <row r="383">
          <cell r="A383" t="str">
            <v>1.2.3.06.01.0072</v>
          </cell>
          <cell r="B383" t="str">
            <v>A</v>
          </cell>
          <cell r="C383">
            <v>1</v>
          </cell>
          <cell r="D383">
            <v>3791</v>
          </cell>
          <cell r="E383" t="str">
            <v xml:space="preserve">Subestação 02                                    </v>
          </cell>
          <cell r="F383">
            <v>9719.6</v>
          </cell>
          <cell r="G383">
            <v>0</v>
          </cell>
          <cell r="H383">
            <v>0</v>
          </cell>
          <cell r="I383">
            <v>9719.6</v>
          </cell>
        </row>
        <row r="384">
          <cell r="A384" t="str">
            <v>1.2.3.06.01.0073</v>
          </cell>
          <cell r="B384" t="str">
            <v>A</v>
          </cell>
          <cell r="C384">
            <v>1</v>
          </cell>
          <cell r="D384">
            <v>3792</v>
          </cell>
          <cell r="E384" t="str">
            <v xml:space="preserve">Subestação 03                                    </v>
          </cell>
          <cell r="F384">
            <v>9719.6</v>
          </cell>
          <cell r="G384">
            <v>0</v>
          </cell>
          <cell r="H384">
            <v>0</v>
          </cell>
          <cell r="I384">
            <v>9719.6</v>
          </cell>
        </row>
        <row r="385">
          <cell r="A385" t="str">
            <v>1.2.3.06.02</v>
          </cell>
          <cell r="B385" t="str">
            <v>S</v>
          </cell>
          <cell r="C385">
            <v>1</v>
          </cell>
          <cell r="D385">
            <v>390</v>
          </cell>
          <cell r="E385" t="str">
            <v xml:space="preserve">Convênio DNIT AQ/173/2003/00                     </v>
          </cell>
          <cell r="F385">
            <v>249089998.31</v>
          </cell>
          <cell r="G385">
            <v>0</v>
          </cell>
          <cell r="H385">
            <v>0</v>
          </cell>
          <cell r="I385">
            <v>249089998.31</v>
          </cell>
        </row>
        <row r="386">
          <cell r="A386" t="str">
            <v>1.2.3.06.02.0001</v>
          </cell>
          <cell r="B386" t="str">
            <v>S</v>
          </cell>
          <cell r="C386">
            <v>1</v>
          </cell>
          <cell r="D386">
            <v>391</v>
          </cell>
          <cell r="E386" t="str">
            <v xml:space="preserve">Obras And. Convênio DNIT AQ/173/2003/00          </v>
          </cell>
          <cell r="F386">
            <v>246909879.83000001</v>
          </cell>
          <cell r="G386">
            <v>0</v>
          </cell>
          <cell r="H386">
            <v>0</v>
          </cell>
          <cell r="I386">
            <v>246909879.83000001</v>
          </cell>
        </row>
        <row r="387">
          <cell r="A387" t="str">
            <v>1.2.3.06.02.0001.0001</v>
          </cell>
          <cell r="B387" t="str">
            <v>A</v>
          </cell>
          <cell r="C387">
            <v>1</v>
          </cell>
          <cell r="D387">
            <v>392</v>
          </cell>
          <cell r="E387" t="str">
            <v xml:space="preserve">Obras em 2004                                    </v>
          </cell>
          <cell r="F387">
            <v>3293968.98</v>
          </cell>
          <cell r="G387">
            <v>0</v>
          </cell>
          <cell r="H387">
            <v>0</v>
          </cell>
          <cell r="I387">
            <v>3293968.98</v>
          </cell>
        </row>
        <row r="388">
          <cell r="A388" t="str">
            <v>1.2.3.06.02.0001.0002</v>
          </cell>
          <cell r="B388" t="str">
            <v>A</v>
          </cell>
          <cell r="C388">
            <v>1</v>
          </cell>
          <cell r="D388">
            <v>393</v>
          </cell>
          <cell r="E388" t="str">
            <v xml:space="preserve">Sist Atrac. a Laser-DNIT AQ/173/2003/00          </v>
          </cell>
          <cell r="F388">
            <v>696131.94</v>
          </cell>
          <cell r="G388">
            <v>0</v>
          </cell>
          <cell r="H388">
            <v>0</v>
          </cell>
          <cell r="I388">
            <v>696131.94</v>
          </cell>
        </row>
        <row r="389">
          <cell r="A389" t="str">
            <v>1.2.3.06.02.0001.0003</v>
          </cell>
          <cell r="B389" t="str">
            <v>A</v>
          </cell>
          <cell r="C389">
            <v>1</v>
          </cell>
          <cell r="D389">
            <v>394</v>
          </cell>
          <cell r="E389" t="str">
            <v xml:space="preserve">Ger. Fiscal das Obras-DNIT AQ/173/2003/0         </v>
          </cell>
          <cell r="F389">
            <v>4540223.04</v>
          </cell>
          <cell r="G389">
            <v>0</v>
          </cell>
          <cell r="H389">
            <v>0</v>
          </cell>
          <cell r="I389">
            <v>4540223.04</v>
          </cell>
        </row>
        <row r="390">
          <cell r="A390" t="str">
            <v>1.2.3.06.02.0001.0004</v>
          </cell>
          <cell r="B390" t="str">
            <v>A</v>
          </cell>
          <cell r="C390">
            <v>1</v>
          </cell>
          <cell r="D390">
            <v>395</v>
          </cell>
          <cell r="E390" t="str">
            <v xml:space="preserve">Recup. Retroárea Berços 100,101,102-DNIT         </v>
          </cell>
          <cell r="F390">
            <v>76890788.829999998</v>
          </cell>
          <cell r="G390">
            <v>0</v>
          </cell>
          <cell r="H390">
            <v>0</v>
          </cell>
          <cell r="I390">
            <v>76890788.829999998</v>
          </cell>
        </row>
        <row r="391">
          <cell r="A391" t="str">
            <v>1.2.3.06.02.0001.0005</v>
          </cell>
          <cell r="B391" t="str">
            <v>A</v>
          </cell>
          <cell r="C391">
            <v>1</v>
          </cell>
          <cell r="D391">
            <v>396</v>
          </cell>
          <cell r="E391" t="str">
            <v xml:space="preserve">Const. Berço 100 e Alarg. Cais Sul-DNIT          </v>
          </cell>
          <cell r="F391">
            <v>161488767.03999999</v>
          </cell>
          <cell r="G391">
            <v>0</v>
          </cell>
          <cell r="H391">
            <v>0</v>
          </cell>
          <cell r="I391">
            <v>161488767.03999999</v>
          </cell>
        </row>
        <row r="392">
          <cell r="A392" t="str">
            <v>1.2.3.06.02.0002</v>
          </cell>
          <cell r="B392" t="str">
            <v>S</v>
          </cell>
          <cell r="C392">
            <v>1</v>
          </cell>
          <cell r="D392">
            <v>397</v>
          </cell>
          <cell r="E392" t="str">
            <v xml:space="preserve">Gastos Extraordinários DNIT AQ/173/2003          </v>
          </cell>
          <cell r="F392">
            <v>2180118.48</v>
          </cell>
          <cell r="G392">
            <v>0</v>
          </cell>
          <cell r="H392">
            <v>0</v>
          </cell>
          <cell r="I392">
            <v>2180118.48</v>
          </cell>
        </row>
        <row r="393">
          <cell r="A393" t="str">
            <v>1.2.3.06.02.0002.0001</v>
          </cell>
          <cell r="B393" t="str">
            <v>A</v>
          </cell>
          <cell r="C393">
            <v>1</v>
          </cell>
          <cell r="D393">
            <v>398</v>
          </cell>
          <cell r="E393" t="str">
            <v xml:space="preserve">CPMF DNIT                                        </v>
          </cell>
          <cell r="F393">
            <v>491711.68</v>
          </cell>
          <cell r="G393">
            <v>0</v>
          </cell>
          <cell r="H393">
            <v>0</v>
          </cell>
          <cell r="I393">
            <v>491711.68</v>
          </cell>
        </row>
        <row r="394">
          <cell r="A394" t="str">
            <v>1.2.3.06.02.0002.0002</v>
          </cell>
          <cell r="B394" t="str">
            <v>A</v>
          </cell>
          <cell r="C394">
            <v>1</v>
          </cell>
          <cell r="D394">
            <v>399</v>
          </cell>
          <cell r="E394" t="str">
            <v xml:space="preserve">IRRF DNIT                                        </v>
          </cell>
          <cell r="F394">
            <v>1688406.8</v>
          </cell>
          <cell r="G394">
            <v>0</v>
          </cell>
          <cell r="H394">
            <v>0</v>
          </cell>
          <cell r="I394">
            <v>1688406.8</v>
          </cell>
        </row>
        <row r="395">
          <cell r="A395" t="str">
            <v>1.2.3.06.03</v>
          </cell>
          <cell r="B395" t="str">
            <v>S</v>
          </cell>
          <cell r="C395">
            <v>1</v>
          </cell>
          <cell r="D395">
            <v>400</v>
          </cell>
          <cell r="E395" t="str">
            <v xml:space="preserve">Convênio DNIT AQ 00.01.0226/2004                 </v>
          </cell>
          <cell r="F395">
            <v>565838.06999999995</v>
          </cell>
          <cell r="G395">
            <v>0</v>
          </cell>
          <cell r="H395">
            <v>0</v>
          </cell>
          <cell r="I395">
            <v>565838.06999999995</v>
          </cell>
        </row>
        <row r="396">
          <cell r="A396" t="str">
            <v>1.2.3.06.03.0001</v>
          </cell>
          <cell r="B396" t="str">
            <v>S</v>
          </cell>
          <cell r="C396">
            <v>1</v>
          </cell>
          <cell r="D396">
            <v>401</v>
          </cell>
          <cell r="E396" t="str">
            <v xml:space="preserve">Obras And. Conv. DNIT AQ 00.01.0226/2004         </v>
          </cell>
          <cell r="F396">
            <v>565838.06999999995</v>
          </cell>
          <cell r="G396">
            <v>0</v>
          </cell>
          <cell r="H396">
            <v>0</v>
          </cell>
          <cell r="I396">
            <v>565838.06999999995</v>
          </cell>
        </row>
        <row r="397">
          <cell r="A397" t="str">
            <v>1.2.3.06.03.0001.0001</v>
          </cell>
          <cell r="B397" t="str">
            <v>A</v>
          </cell>
          <cell r="C397">
            <v>1</v>
          </cell>
          <cell r="D397">
            <v>402</v>
          </cell>
          <cell r="E397" t="str">
            <v xml:space="preserve">Posto VIGIAGRO - DNIT AQ 00.01.0226/2004         </v>
          </cell>
          <cell r="F397">
            <v>59094.83</v>
          </cell>
          <cell r="G397">
            <v>0</v>
          </cell>
          <cell r="H397">
            <v>0</v>
          </cell>
          <cell r="I397">
            <v>59094.83</v>
          </cell>
        </row>
        <row r="398">
          <cell r="A398" t="str">
            <v>1.2.3.06.03.0001.0002</v>
          </cell>
          <cell r="B398" t="str">
            <v>A</v>
          </cell>
          <cell r="C398">
            <v>1</v>
          </cell>
          <cell r="D398">
            <v>403</v>
          </cell>
          <cell r="E398" t="str">
            <v xml:space="preserve">Prédio Centro de Negócios - DNIT 226             </v>
          </cell>
          <cell r="F398">
            <v>506743.24</v>
          </cell>
          <cell r="G398">
            <v>0</v>
          </cell>
          <cell r="H398">
            <v>0</v>
          </cell>
          <cell r="I398">
            <v>506743.24</v>
          </cell>
        </row>
        <row r="399">
          <cell r="A399" t="str">
            <v>1.2.3.06.04</v>
          </cell>
          <cell r="B399" t="str">
            <v>S</v>
          </cell>
          <cell r="C399">
            <v>1</v>
          </cell>
          <cell r="D399">
            <v>404</v>
          </cell>
          <cell r="E399" t="str">
            <v xml:space="preserve">Convênio SEP/001/2007                            </v>
          </cell>
          <cell r="F399">
            <v>16207119.630000001</v>
          </cell>
          <cell r="G399">
            <v>0</v>
          </cell>
          <cell r="H399">
            <v>0</v>
          </cell>
          <cell r="I399">
            <v>16207119.630000001</v>
          </cell>
        </row>
        <row r="400">
          <cell r="A400" t="str">
            <v>1.2.3.06.04.0001</v>
          </cell>
          <cell r="B400" t="str">
            <v>S</v>
          </cell>
          <cell r="C400">
            <v>1</v>
          </cell>
          <cell r="D400">
            <v>405</v>
          </cell>
          <cell r="E400" t="str">
            <v xml:space="preserve">Obras And. Convênio SEP/001/2007                 </v>
          </cell>
          <cell r="F400">
            <v>14479635.83</v>
          </cell>
          <cell r="G400">
            <v>0</v>
          </cell>
          <cell r="H400">
            <v>0</v>
          </cell>
          <cell r="I400">
            <v>14479635.83</v>
          </cell>
        </row>
        <row r="401">
          <cell r="A401" t="str">
            <v>1.2.3.06.04.0001.0001</v>
          </cell>
          <cell r="B401" t="str">
            <v>A</v>
          </cell>
          <cell r="C401">
            <v>1</v>
          </cell>
          <cell r="D401">
            <v>406</v>
          </cell>
          <cell r="E401" t="str">
            <v xml:space="preserve">Dragagem Canal e Const Aterro Hidráulico         </v>
          </cell>
          <cell r="F401">
            <v>14479635.83</v>
          </cell>
          <cell r="G401">
            <v>0</v>
          </cell>
          <cell r="H401">
            <v>0</v>
          </cell>
          <cell r="I401">
            <v>14479635.83</v>
          </cell>
        </row>
        <row r="402">
          <cell r="A402" t="str">
            <v>1.2.3.06.04.0002</v>
          </cell>
          <cell r="B402" t="str">
            <v>S</v>
          </cell>
          <cell r="C402">
            <v>1</v>
          </cell>
          <cell r="D402">
            <v>407</v>
          </cell>
          <cell r="E402" t="str">
            <v xml:space="preserve">Gastos Extraordinários SEP/001/2007              </v>
          </cell>
          <cell r="F402">
            <v>1727483.8</v>
          </cell>
          <cell r="G402">
            <v>0</v>
          </cell>
          <cell r="H402">
            <v>0</v>
          </cell>
          <cell r="I402">
            <v>1727483.8</v>
          </cell>
        </row>
        <row r="403">
          <cell r="A403" t="str">
            <v>1.2.3.06.04.0002.0001</v>
          </cell>
          <cell r="B403" t="str">
            <v>A</v>
          </cell>
          <cell r="C403">
            <v>1</v>
          </cell>
          <cell r="D403">
            <v>408</v>
          </cell>
          <cell r="E403" t="str">
            <v xml:space="preserve">IRRF SEP                                         </v>
          </cell>
          <cell r="F403">
            <v>1727483.8</v>
          </cell>
          <cell r="G403">
            <v>0</v>
          </cell>
          <cell r="H403">
            <v>0</v>
          </cell>
          <cell r="I403">
            <v>1727483.8</v>
          </cell>
        </row>
        <row r="404">
          <cell r="A404" t="str">
            <v>1.2.3.06.05</v>
          </cell>
          <cell r="B404" t="str">
            <v>S</v>
          </cell>
          <cell r="C404">
            <v>1</v>
          </cell>
          <cell r="D404">
            <v>1467</v>
          </cell>
          <cell r="E404" t="str">
            <v xml:space="preserve">Termo de Compromisso SEP/012/2011                </v>
          </cell>
          <cell r="F404">
            <v>41158949.460000001</v>
          </cell>
          <cell r="G404">
            <v>0</v>
          </cell>
          <cell r="H404">
            <v>0</v>
          </cell>
          <cell r="I404">
            <v>41158949.460000001</v>
          </cell>
        </row>
        <row r="405">
          <cell r="A405" t="str">
            <v>1.2.3.06.05.0001</v>
          </cell>
          <cell r="B405" t="str">
            <v>S</v>
          </cell>
          <cell r="C405">
            <v>1</v>
          </cell>
          <cell r="D405">
            <v>1468</v>
          </cell>
          <cell r="E405" t="str">
            <v xml:space="preserve">Obras And. Termo de Comp. SEP/012/2011           </v>
          </cell>
          <cell r="F405">
            <v>40564207.960000001</v>
          </cell>
          <cell r="G405">
            <v>0</v>
          </cell>
          <cell r="H405">
            <v>0</v>
          </cell>
          <cell r="I405">
            <v>40564207.960000001</v>
          </cell>
        </row>
        <row r="406">
          <cell r="A406" t="str">
            <v>1.2.3.06.05.0001.0001</v>
          </cell>
          <cell r="B406" t="str">
            <v>A</v>
          </cell>
          <cell r="C406">
            <v>1</v>
          </cell>
          <cell r="D406">
            <v>1469</v>
          </cell>
          <cell r="E406" t="str">
            <v xml:space="preserve">Construção Berço 108 - SEP/012/2011              </v>
          </cell>
          <cell r="F406">
            <v>38237878.189999998</v>
          </cell>
          <cell r="G406">
            <v>0</v>
          </cell>
          <cell r="H406">
            <v>0</v>
          </cell>
          <cell r="I406">
            <v>38237878.189999998</v>
          </cell>
        </row>
        <row r="407">
          <cell r="A407" t="str">
            <v>1.2.3.06.05.0001.0002</v>
          </cell>
          <cell r="B407" t="str">
            <v>A</v>
          </cell>
          <cell r="C407">
            <v>1</v>
          </cell>
          <cell r="D407">
            <v>1653</v>
          </cell>
          <cell r="E407" t="str">
            <v xml:space="preserve">Ger. Fiscal. Berço 108 - SEP/012/2011            </v>
          </cell>
          <cell r="F407">
            <v>2326329.77</v>
          </cell>
          <cell r="G407">
            <v>0</v>
          </cell>
          <cell r="H407">
            <v>0</v>
          </cell>
          <cell r="I407">
            <v>2326329.77</v>
          </cell>
        </row>
        <row r="408">
          <cell r="A408" t="str">
            <v>1.2.3.06.05.0002</v>
          </cell>
          <cell r="B408" t="str">
            <v>S</v>
          </cell>
          <cell r="C408">
            <v>1</v>
          </cell>
          <cell r="D408">
            <v>1550</v>
          </cell>
          <cell r="E408" t="str">
            <v xml:space="preserve">Gastos Extraordinários TC SEP/012/2011           </v>
          </cell>
          <cell r="F408">
            <v>594741.5</v>
          </cell>
          <cell r="G408">
            <v>0</v>
          </cell>
          <cell r="H408">
            <v>0</v>
          </cell>
          <cell r="I408">
            <v>594741.5</v>
          </cell>
        </row>
        <row r="409">
          <cell r="A409" t="str">
            <v>1.2.3.06.05.0002.0001</v>
          </cell>
          <cell r="B409" t="str">
            <v>A</v>
          </cell>
          <cell r="C409">
            <v>1</v>
          </cell>
          <cell r="D409">
            <v>1551</v>
          </cell>
          <cell r="E409" t="str">
            <v xml:space="preserve">IRRF TC SEP                                      </v>
          </cell>
          <cell r="F409">
            <v>594741.5</v>
          </cell>
          <cell r="G409">
            <v>0</v>
          </cell>
          <cell r="H409">
            <v>0</v>
          </cell>
          <cell r="I409">
            <v>594741.5</v>
          </cell>
        </row>
        <row r="410">
          <cell r="A410" t="str">
            <v>1.2.3.06.06</v>
          </cell>
          <cell r="B410" t="str">
            <v>S</v>
          </cell>
          <cell r="C410">
            <v>1</v>
          </cell>
          <cell r="D410">
            <v>1956</v>
          </cell>
          <cell r="E410" t="str">
            <v xml:space="preserve">Termo de Compromisso SEP/04/2014                 </v>
          </cell>
          <cell r="F410">
            <v>30275029.75</v>
          </cell>
          <cell r="G410">
            <v>0</v>
          </cell>
          <cell r="H410">
            <v>0</v>
          </cell>
          <cell r="I410">
            <v>30275029.75</v>
          </cell>
        </row>
        <row r="411">
          <cell r="A411" t="str">
            <v>1.2.3.06.06.0001</v>
          </cell>
          <cell r="B411" t="str">
            <v>S</v>
          </cell>
          <cell r="C411">
            <v>1</v>
          </cell>
          <cell r="D411">
            <v>1957</v>
          </cell>
          <cell r="E411" t="str">
            <v xml:space="preserve">Obras And. Termo de Comp. SEP/04/2014            </v>
          </cell>
          <cell r="F411">
            <v>26943567.82</v>
          </cell>
          <cell r="G411">
            <v>0</v>
          </cell>
          <cell r="H411">
            <v>0</v>
          </cell>
          <cell r="I411">
            <v>26943567.82</v>
          </cell>
        </row>
        <row r="412">
          <cell r="A412" t="str">
            <v>1.2.3.06.06.0001.0001</v>
          </cell>
          <cell r="B412" t="str">
            <v>A</v>
          </cell>
          <cell r="C412">
            <v>1</v>
          </cell>
          <cell r="D412">
            <v>1958</v>
          </cell>
          <cell r="E412" t="str">
            <v xml:space="preserve">Construção Berço 108 - SEP/04/2014               </v>
          </cell>
          <cell r="F412">
            <v>24051626.989999998</v>
          </cell>
          <cell r="G412">
            <v>0</v>
          </cell>
          <cell r="H412">
            <v>0</v>
          </cell>
          <cell r="I412">
            <v>24051626.989999998</v>
          </cell>
        </row>
        <row r="413">
          <cell r="A413" t="str">
            <v>1.2.3.06.06.0001.0002</v>
          </cell>
          <cell r="B413" t="str">
            <v>A</v>
          </cell>
          <cell r="C413">
            <v>1</v>
          </cell>
          <cell r="D413">
            <v>1959</v>
          </cell>
          <cell r="E413" t="str">
            <v xml:space="preserve">Ger. Fiscal. Berço 108 - SEP/04/2014             </v>
          </cell>
          <cell r="F413">
            <v>1942386.71</v>
          </cell>
          <cell r="G413">
            <v>0</v>
          </cell>
          <cell r="H413">
            <v>0</v>
          </cell>
          <cell r="I413">
            <v>1942386.71</v>
          </cell>
        </row>
        <row r="414">
          <cell r="A414" t="str">
            <v>1.2.3.06.06.0001.0003</v>
          </cell>
          <cell r="B414" t="str">
            <v>A</v>
          </cell>
          <cell r="C414">
            <v>1</v>
          </cell>
          <cell r="D414">
            <v>2594</v>
          </cell>
          <cell r="E414" t="str">
            <v xml:space="preserve">Banheiro Berço 108 - SEP/04/2014                 </v>
          </cell>
          <cell r="F414">
            <v>162550.74</v>
          </cell>
          <cell r="G414">
            <v>0</v>
          </cell>
          <cell r="H414">
            <v>0</v>
          </cell>
          <cell r="I414">
            <v>162550.74</v>
          </cell>
        </row>
        <row r="415">
          <cell r="A415" t="str">
            <v>1.2.3.06.06.0001.0004</v>
          </cell>
          <cell r="B415" t="str">
            <v>A</v>
          </cell>
          <cell r="C415">
            <v>1</v>
          </cell>
          <cell r="D415">
            <v>2640</v>
          </cell>
          <cell r="E415" t="str">
            <v xml:space="preserve">Sist. Elétrico Berço 108 - SEP/04/2014           </v>
          </cell>
          <cell r="F415">
            <v>787003.38</v>
          </cell>
          <cell r="G415">
            <v>0</v>
          </cell>
          <cell r="H415">
            <v>0</v>
          </cell>
          <cell r="I415">
            <v>787003.38</v>
          </cell>
        </row>
        <row r="416">
          <cell r="A416" t="str">
            <v>1.2.3.06.06.0003</v>
          </cell>
          <cell r="B416" t="str">
            <v>S</v>
          </cell>
          <cell r="C416">
            <v>1</v>
          </cell>
          <cell r="D416">
            <v>2454</v>
          </cell>
          <cell r="E416" t="str">
            <v xml:space="preserve">Bens Móveis Termo de Comp. SEP/04/2014           </v>
          </cell>
          <cell r="F416">
            <v>3331461.93</v>
          </cell>
          <cell r="G416">
            <v>0</v>
          </cell>
          <cell r="H416">
            <v>0</v>
          </cell>
          <cell r="I416">
            <v>3331461.93</v>
          </cell>
        </row>
        <row r="417">
          <cell r="A417" t="str">
            <v>1.2.3.06.06.0003.0001</v>
          </cell>
          <cell r="B417" t="str">
            <v>A</v>
          </cell>
          <cell r="C417">
            <v>1</v>
          </cell>
          <cell r="D417">
            <v>2455</v>
          </cell>
          <cell r="E417" t="str">
            <v xml:space="preserve">Defensas Termo de Comp. SEP/04/2014              </v>
          </cell>
          <cell r="F417">
            <v>3331461.93</v>
          </cell>
          <cell r="G417">
            <v>0</v>
          </cell>
          <cell r="H417">
            <v>0</v>
          </cell>
          <cell r="I417">
            <v>3331461.93</v>
          </cell>
        </row>
        <row r="418">
          <cell r="A418" t="str">
            <v>1.2.3.08</v>
          </cell>
          <cell r="B418" t="str">
            <v>S</v>
          </cell>
          <cell r="C418">
            <v>1</v>
          </cell>
          <cell r="D418">
            <v>2611</v>
          </cell>
          <cell r="E418" t="str">
            <v xml:space="preserve">Bens Móveis em Montagem                          </v>
          </cell>
          <cell r="F418">
            <v>6846332.7800000003</v>
          </cell>
          <cell r="G418">
            <v>443834.29</v>
          </cell>
          <cell r="H418">
            <v>0</v>
          </cell>
          <cell r="I418">
            <v>7290167.0700000003</v>
          </cell>
        </row>
        <row r="419">
          <cell r="A419" t="str">
            <v>1.2.3.08.02</v>
          </cell>
          <cell r="B419" t="str">
            <v>A</v>
          </cell>
          <cell r="C419">
            <v>1</v>
          </cell>
          <cell r="D419">
            <v>2613</v>
          </cell>
          <cell r="E419" t="str">
            <v xml:space="preserve">Equipamentos de Informática em Montagem          </v>
          </cell>
          <cell r="F419">
            <v>6609871.75</v>
          </cell>
          <cell r="G419">
            <v>443834.29</v>
          </cell>
          <cell r="H419">
            <v>0</v>
          </cell>
          <cell r="I419">
            <v>7053706.04</v>
          </cell>
        </row>
        <row r="420">
          <cell r="A420" t="str">
            <v>1.2.3.08.03</v>
          </cell>
          <cell r="B420" t="str">
            <v>A</v>
          </cell>
          <cell r="C420">
            <v>1</v>
          </cell>
          <cell r="D420">
            <v>2614</v>
          </cell>
          <cell r="E420" t="str">
            <v xml:space="preserve">Máquinas e Equipamentos em Montagem              </v>
          </cell>
          <cell r="F420">
            <v>148205.74</v>
          </cell>
          <cell r="G420">
            <v>0</v>
          </cell>
          <cell r="H420">
            <v>0</v>
          </cell>
          <cell r="I420">
            <v>148205.74</v>
          </cell>
        </row>
        <row r="421">
          <cell r="A421" t="str">
            <v>1.2.3.08.05</v>
          </cell>
          <cell r="B421" t="str">
            <v>A</v>
          </cell>
          <cell r="C421">
            <v>1</v>
          </cell>
          <cell r="D421">
            <v>2616</v>
          </cell>
          <cell r="E421" t="str">
            <v xml:space="preserve">Defensas e Cabeços em Montagem                   </v>
          </cell>
          <cell r="F421">
            <v>88255.29</v>
          </cell>
          <cell r="G421">
            <v>0</v>
          </cell>
          <cell r="H421">
            <v>0</v>
          </cell>
          <cell r="I421">
            <v>88255.29</v>
          </cell>
        </row>
        <row r="422">
          <cell r="A422" t="str">
            <v>1.2.4</v>
          </cell>
          <cell r="B422" t="str">
            <v>S</v>
          </cell>
          <cell r="C422">
            <v>1</v>
          </cell>
          <cell r="D422">
            <v>409</v>
          </cell>
          <cell r="E422" t="str">
            <v xml:space="preserve">Intangível                                       </v>
          </cell>
          <cell r="F422">
            <v>23295635.690000001</v>
          </cell>
          <cell r="G422">
            <v>0</v>
          </cell>
          <cell r="H422">
            <v>0</v>
          </cell>
          <cell r="I422">
            <v>23295635.690000001</v>
          </cell>
        </row>
        <row r="423">
          <cell r="A423" t="str">
            <v>1.2.4.01</v>
          </cell>
          <cell r="B423" t="str">
            <v>S</v>
          </cell>
          <cell r="C423">
            <v>1</v>
          </cell>
          <cell r="D423">
            <v>410</v>
          </cell>
          <cell r="E423" t="str">
            <v xml:space="preserve">Implantação de Sist. de Gestão e Outros          </v>
          </cell>
          <cell r="F423">
            <v>29300153.579999998</v>
          </cell>
          <cell r="G423">
            <v>0</v>
          </cell>
          <cell r="H423">
            <v>0</v>
          </cell>
          <cell r="I423">
            <v>29300153.579999998</v>
          </cell>
        </row>
        <row r="424">
          <cell r="A424" t="str">
            <v>1.2.4.01.01</v>
          </cell>
          <cell r="B424" t="str">
            <v>A</v>
          </cell>
          <cell r="C424">
            <v>1</v>
          </cell>
          <cell r="D424">
            <v>411</v>
          </cell>
          <cell r="E424" t="str">
            <v xml:space="preserve">Instalações de Equipamentos da Operação          </v>
          </cell>
          <cell r="F424">
            <v>160249.01999999999</v>
          </cell>
          <cell r="G424">
            <v>0</v>
          </cell>
          <cell r="H424">
            <v>0</v>
          </cell>
          <cell r="I424">
            <v>160249.01999999999</v>
          </cell>
        </row>
        <row r="425">
          <cell r="A425" t="str">
            <v>1.2.4.01.02</v>
          </cell>
          <cell r="B425" t="str">
            <v>A</v>
          </cell>
          <cell r="C425">
            <v>1</v>
          </cell>
          <cell r="D425">
            <v>412</v>
          </cell>
          <cell r="E425" t="str">
            <v xml:space="preserve">Estudos e Projetos                               </v>
          </cell>
          <cell r="F425">
            <v>11750263.279999999</v>
          </cell>
          <cell r="G425">
            <v>0</v>
          </cell>
          <cell r="H425">
            <v>0</v>
          </cell>
          <cell r="I425">
            <v>11750263.279999999</v>
          </cell>
        </row>
        <row r="426">
          <cell r="A426" t="str">
            <v>1.2.4.01.03</v>
          </cell>
          <cell r="B426" t="str">
            <v>A</v>
          </cell>
          <cell r="C426">
            <v>1</v>
          </cell>
          <cell r="D426">
            <v>413</v>
          </cell>
          <cell r="E426" t="str">
            <v xml:space="preserve">Implant. do Sist. de Gestão Adm/Financ           </v>
          </cell>
          <cell r="F426">
            <v>118838.02</v>
          </cell>
          <cell r="G426">
            <v>0</v>
          </cell>
          <cell r="H426">
            <v>0</v>
          </cell>
          <cell r="I426">
            <v>118838.02</v>
          </cell>
        </row>
        <row r="427">
          <cell r="A427" t="str">
            <v>1.2.4.01.04</v>
          </cell>
          <cell r="B427" t="str">
            <v>A</v>
          </cell>
          <cell r="C427">
            <v>1</v>
          </cell>
          <cell r="D427">
            <v>414</v>
          </cell>
          <cell r="E427" t="str">
            <v xml:space="preserve">Licença de Uso                                   </v>
          </cell>
          <cell r="F427">
            <v>896214.12</v>
          </cell>
          <cell r="G427">
            <v>0</v>
          </cell>
          <cell r="H427">
            <v>0</v>
          </cell>
          <cell r="I427">
            <v>896214.12</v>
          </cell>
        </row>
        <row r="428">
          <cell r="A428" t="str">
            <v>1.2.4.01.05</v>
          </cell>
          <cell r="B428" t="str">
            <v>A</v>
          </cell>
          <cell r="C428">
            <v>1</v>
          </cell>
          <cell r="D428">
            <v>415</v>
          </cell>
          <cell r="E428" t="str">
            <v xml:space="preserve">Projetos Diversos para Nova Sede                 </v>
          </cell>
          <cell r="F428">
            <v>168210</v>
          </cell>
          <cell r="G428">
            <v>0</v>
          </cell>
          <cell r="H428">
            <v>0</v>
          </cell>
          <cell r="I428">
            <v>168210</v>
          </cell>
        </row>
        <row r="429">
          <cell r="A429" t="str">
            <v>1.2.4.01.06</v>
          </cell>
          <cell r="B429" t="str">
            <v>A</v>
          </cell>
          <cell r="C429">
            <v>1</v>
          </cell>
          <cell r="D429">
            <v>416</v>
          </cell>
          <cell r="E429" t="str">
            <v xml:space="preserve">Projeto de Ampl. do Porto do Itaquí              </v>
          </cell>
          <cell r="F429">
            <v>655537.57999999996</v>
          </cell>
          <cell r="G429">
            <v>0</v>
          </cell>
          <cell r="H429">
            <v>0</v>
          </cell>
          <cell r="I429">
            <v>655537.57999999996</v>
          </cell>
        </row>
        <row r="430">
          <cell r="A430" t="str">
            <v>1.2.4.01.07</v>
          </cell>
          <cell r="B430" t="str">
            <v>A</v>
          </cell>
          <cell r="C430">
            <v>1</v>
          </cell>
          <cell r="D430">
            <v>417</v>
          </cell>
          <cell r="E430" t="str">
            <v xml:space="preserve">Programa de Certificação                         </v>
          </cell>
          <cell r="F430">
            <v>265770</v>
          </cell>
          <cell r="G430">
            <v>0</v>
          </cell>
          <cell r="H430">
            <v>0</v>
          </cell>
          <cell r="I430">
            <v>265770</v>
          </cell>
        </row>
        <row r="431">
          <cell r="A431" t="str">
            <v>1.2.4.01.08</v>
          </cell>
          <cell r="B431" t="str">
            <v>A</v>
          </cell>
          <cell r="C431">
            <v>1</v>
          </cell>
          <cell r="D431">
            <v>418</v>
          </cell>
          <cell r="E431" t="str">
            <v xml:space="preserve">Instalações de Rede e Outros na Sede             </v>
          </cell>
          <cell r="F431">
            <v>1532344.41</v>
          </cell>
          <cell r="G431">
            <v>0</v>
          </cell>
          <cell r="H431">
            <v>0</v>
          </cell>
          <cell r="I431">
            <v>1532344.41</v>
          </cell>
        </row>
        <row r="432">
          <cell r="A432" t="str">
            <v>1.2.4.01.09</v>
          </cell>
          <cell r="B432" t="str">
            <v>A</v>
          </cell>
          <cell r="C432">
            <v>1</v>
          </cell>
          <cell r="D432">
            <v>419</v>
          </cell>
          <cell r="E432" t="str">
            <v xml:space="preserve">Implant. do Sist. - Fund. Sousandrade            </v>
          </cell>
          <cell r="F432">
            <v>1550000</v>
          </cell>
          <cell r="G432">
            <v>0</v>
          </cell>
          <cell r="H432">
            <v>0</v>
          </cell>
          <cell r="I432">
            <v>1550000</v>
          </cell>
        </row>
        <row r="433">
          <cell r="A433" t="str">
            <v>1.2.4.01.10</v>
          </cell>
          <cell r="B433" t="str">
            <v>A</v>
          </cell>
          <cell r="C433">
            <v>1</v>
          </cell>
          <cell r="D433">
            <v>420</v>
          </cell>
          <cell r="E433" t="str">
            <v xml:space="preserve">Drag. de Aprofundamento do Cais do Porto         </v>
          </cell>
          <cell r="F433">
            <v>3159930</v>
          </cell>
          <cell r="G433">
            <v>0</v>
          </cell>
          <cell r="H433">
            <v>0</v>
          </cell>
          <cell r="I433">
            <v>3159930</v>
          </cell>
        </row>
        <row r="434">
          <cell r="A434" t="str">
            <v>1.2.4.01.11</v>
          </cell>
          <cell r="B434" t="str">
            <v>A</v>
          </cell>
          <cell r="C434">
            <v>1</v>
          </cell>
          <cell r="D434">
            <v>421</v>
          </cell>
          <cell r="E434" t="str">
            <v xml:space="preserve">Melhorias Prédio Adm Codomar                     </v>
          </cell>
          <cell r="F434">
            <v>281907.7</v>
          </cell>
          <cell r="G434">
            <v>0</v>
          </cell>
          <cell r="H434">
            <v>0</v>
          </cell>
          <cell r="I434">
            <v>281907.7</v>
          </cell>
        </row>
        <row r="435">
          <cell r="A435" t="str">
            <v>1.2.4.01.12</v>
          </cell>
          <cell r="B435" t="str">
            <v>A</v>
          </cell>
          <cell r="C435">
            <v>1</v>
          </cell>
          <cell r="D435">
            <v>422</v>
          </cell>
          <cell r="E435" t="str">
            <v xml:space="preserve">Instalações na Operação                          </v>
          </cell>
          <cell r="F435">
            <v>224137.31</v>
          </cell>
          <cell r="G435">
            <v>0</v>
          </cell>
          <cell r="H435">
            <v>0</v>
          </cell>
          <cell r="I435">
            <v>224137.31</v>
          </cell>
        </row>
        <row r="436">
          <cell r="A436" t="str">
            <v>1.2.4.01.13</v>
          </cell>
          <cell r="B436" t="str">
            <v>A</v>
          </cell>
          <cell r="C436">
            <v>1</v>
          </cell>
          <cell r="D436">
            <v>423</v>
          </cell>
          <cell r="E436" t="str">
            <v xml:space="preserve">Modern.e Reimplant.Sist-Fund.Sousandrade         </v>
          </cell>
          <cell r="F436">
            <v>3000000</v>
          </cell>
          <cell r="G436">
            <v>0</v>
          </cell>
          <cell r="H436">
            <v>0</v>
          </cell>
          <cell r="I436">
            <v>3000000</v>
          </cell>
        </row>
        <row r="437">
          <cell r="A437" t="str">
            <v>1.2.4.01.14</v>
          </cell>
          <cell r="B437" t="str">
            <v>A</v>
          </cell>
          <cell r="C437">
            <v>1</v>
          </cell>
          <cell r="D437">
            <v>424</v>
          </cell>
          <cell r="E437" t="str">
            <v xml:space="preserve">Recuperações em Imóveis de Terceiros             </v>
          </cell>
          <cell r="F437">
            <v>5387272.5499999998</v>
          </cell>
          <cell r="G437">
            <v>0</v>
          </cell>
          <cell r="H437">
            <v>0</v>
          </cell>
          <cell r="I437">
            <v>5387272.5499999998</v>
          </cell>
        </row>
        <row r="438">
          <cell r="A438" t="str">
            <v>1.2.4.01.15</v>
          </cell>
          <cell r="B438" t="str">
            <v>A</v>
          </cell>
          <cell r="C438">
            <v>1</v>
          </cell>
          <cell r="D438">
            <v>425</v>
          </cell>
          <cell r="E438" t="str">
            <v xml:space="preserve">Melhoria Prédios da Emap                         </v>
          </cell>
          <cell r="F438">
            <v>149479.59</v>
          </cell>
          <cell r="G438">
            <v>0</v>
          </cell>
          <cell r="H438">
            <v>0</v>
          </cell>
          <cell r="I438">
            <v>149479.59</v>
          </cell>
        </row>
        <row r="439">
          <cell r="A439" t="str">
            <v>1.2.4.02</v>
          </cell>
          <cell r="B439" t="str">
            <v>S</v>
          </cell>
          <cell r="C439">
            <v>1</v>
          </cell>
          <cell r="D439">
            <v>1370</v>
          </cell>
          <cell r="E439" t="str">
            <v xml:space="preserve">Softwares e Direitos                             </v>
          </cell>
          <cell r="F439">
            <v>23295635.690000001</v>
          </cell>
          <cell r="G439">
            <v>0</v>
          </cell>
          <cell r="H439">
            <v>0</v>
          </cell>
          <cell r="I439">
            <v>23295635.690000001</v>
          </cell>
        </row>
        <row r="440">
          <cell r="A440" t="str">
            <v>1.2.4.02.01</v>
          </cell>
          <cell r="B440" t="str">
            <v>A</v>
          </cell>
          <cell r="C440">
            <v>1</v>
          </cell>
          <cell r="D440">
            <v>1371</v>
          </cell>
          <cell r="E440" t="str">
            <v xml:space="preserve">E-DOCS Sist. Controle Elet. de Documento         </v>
          </cell>
          <cell r="F440">
            <v>1187641.6000000001</v>
          </cell>
          <cell r="G440">
            <v>0</v>
          </cell>
          <cell r="H440">
            <v>0</v>
          </cell>
          <cell r="I440">
            <v>1187641.6000000001</v>
          </cell>
        </row>
        <row r="441">
          <cell r="A441" t="str">
            <v>1.2.4.02.02</v>
          </cell>
          <cell r="B441" t="str">
            <v>A</v>
          </cell>
          <cell r="C441">
            <v>1</v>
          </cell>
          <cell r="D441">
            <v>1372</v>
          </cell>
          <cell r="E441" t="str">
            <v xml:space="preserve">S2GPI - Sist. Gov. Ger. Portuário Integ.         </v>
          </cell>
          <cell r="F441">
            <v>13583641.640000001</v>
          </cell>
          <cell r="G441">
            <v>0</v>
          </cell>
          <cell r="H441">
            <v>0</v>
          </cell>
          <cell r="I441">
            <v>13583641.640000001</v>
          </cell>
        </row>
        <row r="442">
          <cell r="A442" t="str">
            <v>1.2.4.02.03</v>
          </cell>
          <cell r="B442" t="str">
            <v>A</v>
          </cell>
          <cell r="C442">
            <v>1</v>
          </cell>
          <cell r="D442">
            <v>1851</v>
          </cell>
          <cell r="E442" t="str">
            <v xml:space="preserve">Licenças de Uso                                  </v>
          </cell>
          <cell r="F442">
            <v>8524352.4499999993</v>
          </cell>
          <cell r="G442">
            <v>0</v>
          </cell>
          <cell r="H442">
            <v>0</v>
          </cell>
          <cell r="I442">
            <v>8524352.4499999993</v>
          </cell>
        </row>
        <row r="443">
          <cell r="A443" t="str">
            <v>1.2.4.03</v>
          </cell>
          <cell r="B443" t="str">
            <v>S</v>
          </cell>
          <cell r="C443">
            <v>1</v>
          </cell>
          <cell r="D443">
            <v>1847</v>
          </cell>
          <cell r="E443" t="str">
            <v xml:space="preserve">(-) Amortizações Acumuladas                      </v>
          </cell>
          <cell r="F443">
            <v>-29300153.579999998</v>
          </cell>
          <cell r="G443">
            <v>0</v>
          </cell>
          <cell r="H443">
            <v>0</v>
          </cell>
          <cell r="I443">
            <v>-29300153.579999998</v>
          </cell>
        </row>
        <row r="444">
          <cell r="A444" t="str">
            <v>1.2.4.03.01</v>
          </cell>
          <cell r="B444" t="str">
            <v>A</v>
          </cell>
          <cell r="C444">
            <v>1</v>
          </cell>
          <cell r="D444">
            <v>426</v>
          </cell>
          <cell r="E444" t="str">
            <v xml:space="preserve">(-) Amortizações acumuladas                      </v>
          </cell>
          <cell r="F444">
            <v>-29300153.579999998</v>
          </cell>
          <cell r="G444">
            <v>0</v>
          </cell>
          <cell r="H444">
            <v>0</v>
          </cell>
          <cell r="I444">
            <v>-29300153.579999998</v>
          </cell>
        </row>
        <row r="445">
          <cell r="A445" t="str">
            <v>1.3</v>
          </cell>
          <cell r="B445" t="str">
            <v>S</v>
          </cell>
          <cell r="C445">
            <v>1</v>
          </cell>
          <cell r="D445">
            <v>427</v>
          </cell>
          <cell r="E445" t="str">
            <v xml:space="preserve">Ativo de Compensação                             </v>
          </cell>
          <cell r="F445">
            <v>88283872.469999999</v>
          </cell>
          <cell r="G445">
            <v>0</v>
          </cell>
          <cell r="H445">
            <v>0</v>
          </cell>
          <cell r="I445">
            <v>88283872.469999999</v>
          </cell>
        </row>
        <row r="446">
          <cell r="A446" t="str">
            <v>1.3.1</v>
          </cell>
          <cell r="B446" t="str">
            <v>S</v>
          </cell>
          <cell r="C446">
            <v>1</v>
          </cell>
          <cell r="D446">
            <v>428</v>
          </cell>
          <cell r="E446" t="str">
            <v xml:space="preserve">Convênio Estado/União                            </v>
          </cell>
          <cell r="F446">
            <v>88283872.469999999</v>
          </cell>
          <cell r="G446">
            <v>0</v>
          </cell>
          <cell r="H446">
            <v>0</v>
          </cell>
          <cell r="I446">
            <v>88283872.469999999</v>
          </cell>
        </row>
        <row r="447">
          <cell r="A447" t="str">
            <v>1.3.1.02</v>
          </cell>
          <cell r="B447" t="str">
            <v>S</v>
          </cell>
          <cell r="C447">
            <v>1</v>
          </cell>
          <cell r="D447">
            <v>429</v>
          </cell>
          <cell r="E447" t="str">
            <v xml:space="preserve">Bens da Codomar                                  </v>
          </cell>
          <cell r="F447">
            <v>88283872.469999999</v>
          </cell>
          <cell r="G447">
            <v>0</v>
          </cell>
          <cell r="H447">
            <v>0</v>
          </cell>
          <cell r="I447">
            <v>88283872.469999999</v>
          </cell>
        </row>
        <row r="448">
          <cell r="A448" t="str">
            <v>1.3.1.02.01</v>
          </cell>
          <cell r="B448" t="str">
            <v>A</v>
          </cell>
          <cell r="C448">
            <v>1</v>
          </cell>
          <cell r="D448">
            <v>430</v>
          </cell>
          <cell r="E448" t="str">
            <v xml:space="preserve">Bens Móveis                                      </v>
          </cell>
          <cell r="F448">
            <v>1588934.94</v>
          </cell>
          <cell r="G448">
            <v>0</v>
          </cell>
          <cell r="H448">
            <v>0</v>
          </cell>
          <cell r="I448">
            <v>1588934.94</v>
          </cell>
        </row>
        <row r="449">
          <cell r="A449" t="str">
            <v>1.3.1.02.02</v>
          </cell>
          <cell r="B449" t="str">
            <v>A</v>
          </cell>
          <cell r="C449">
            <v>1</v>
          </cell>
          <cell r="D449">
            <v>431</v>
          </cell>
          <cell r="E449" t="str">
            <v xml:space="preserve">Bens Imóveis                                     </v>
          </cell>
          <cell r="F449">
            <v>86694937.530000001</v>
          </cell>
          <cell r="G449">
            <v>0</v>
          </cell>
          <cell r="H449">
            <v>0</v>
          </cell>
          <cell r="I449">
            <v>86694937.530000001</v>
          </cell>
        </row>
        <row r="450">
          <cell r="A450">
            <v>2</v>
          </cell>
          <cell r="B450" t="str">
            <v>S</v>
          </cell>
          <cell r="C450">
            <v>2</v>
          </cell>
          <cell r="D450">
            <v>432</v>
          </cell>
          <cell r="E450" t="str">
            <v xml:space="preserve">PASSIVO                                          </v>
          </cell>
          <cell r="F450">
            <v>-899117040.54999995</v>
          </cell>
          <cell r="G450">
            <v>479540571.44999999</v>
          </cell>
          <cell r="H450">
            <v>555753276.58000004</v>
          </cell>
          <cell r="I450">
            <v>-975329745.67999995</v>
          </cell>
        </row>
        <row r="451">
          <cell r="A451" t="str">
            <v>2.1</v>
          </cell>
          <cell r="B451" t="str">
            <v>S</v>
          </cell>
          <cell r="C451">
            <v>2</v>
          </cell>
          <cell r="D451">
            <v>433</v>
          </cell>
          <cell r="E451" t="str">
            <v xml:space="preserve">Passivo Circulante                               </v>
          </cell>
          <cell r="F451">
            <v>-51490780.880000003</v>
          </cell>
          <cell r="G451">
            <v>19444421.57</v>
          </cell>
          <cell r="H451">
            <v>19039099.550000001</v>
          </cell>
          <cell r="I451">
            <v>-51085458.859999999</v>
          </cell>
        </row>
        <row r="452">
          <cell r="A452" t="str">
            <v>2.1.1</v>
          </cell>
          <cell r="B452" t="str">
            <v>S</v>
          </cell>
          <cell r="C452">
            <v>2</v>
          </cell>
          <cell r="D452">
            <v>434</v>
          </cell>
          <cell r="E452" t="str">
            <v xml:space="preserve">Exigível a Curto Prazo                           </v>
          </cell>
          <cell r="F452">
            <v>-51490780.880000003</v>
          </cell>
          <cell r="G452">
            <v>19444421.57</v>
          </cell>
          <cell r="H452">
            <v>19039099.550000001</v>
          </cell>
          <cell r="I452">
            <v>-51085458.859999999</v>
          </cell>
        </row>
        <row r="453">
          <cell r="A453" t="str">
            <v>2.1.1.02</v>
          </cell>
          <cell r="B453" t="str">
            <v>S</v>
          </cell>
          <cell r="C453">
            <v>2</v>
          </cell>
          <cell r="D453">
            <v>437</v>
          </cell>
          <cell r="E453" t="str">
            <v xml:space="preserve">Fornecedores                                     </v>
          </cell>
          <cell r="F453">
            <v>-1321345.29</v>
          </cell>
          <cell r="G453">
            <v>6540702.5300000003</v>
          </cell>
          <cell r="H453">
            <v>6500063.75</v>
          </cell>
          <cell r="I453">
            <v>-1280706.51</v>
          </cell>
        </row>
        <row r="454">
          <cell r="A454" t="str">
            <v>2.1.1.02.01</v>
          </cell>
          <cell r="B454" t="str">
            <v>S</v>
          </cell>
          <cell r="C454">
            <v>2</v>
          </cell>
          <cell r="D454">
            <v>438</v>
          </cell>
          <cell r="E454" t="str">
            <v xml:space="preserve">Fornecedores a Pagar                             </v>
          </cell>
          <cell r="F454">
            <v>-1321345.29</v>
          </cell>
          <cell r="G454">
            <v>6540702.5300000003</v>
          </cell>
          <cell r="H454">
            <v>6500063.75</v>
          </cell>
          <cell r="I454">
            <v>-1280706.51</v>
          </cell>
        </row>
        <row r="455">
          <cell r="A455" t="str">
            <v>2.1.1.02.01.0001</v>
          </cell>
          <cell r="B455" t="str">
            <v>A</v>
          </cell>
          <cell r="C455">
            <v>2</v>
          </cell>
          <cell r="D455">
            <v>439</v>
          </cell>
          <cell r="E455" t="str">
            <v xml:space="preserve">J.Gonçalves dos Santos Filho                     </v>
          </cell>
          <cell r="F455">
            <v>0</v>
          </cell>
          <cell r="G455">
            <v>350.9</v>
          </cell>
          <cell r="H455">
            <v>350.9</v>
          </cell>
          <cell r="I455">
            <v>0</v>
          </cell>
        </row>
        <row r="456">
          <cell r="A456" t="str">
            <v>2.1.1.02.01.0007</v>
          </cell>
          <cell r="B456" t="str">
            <v>A</v>
          </cell>
          <cell r="C456">
            <v>2</v>
          </cell>
          <cell r="D456">
            <v>445</v>
          </cell>
          <cell r="E456" t="str">
            <v xml:space="preserve">Telemar - Norte Leste S/A                        </v>
          </cell>
          <cell r="F456">
            <v>0</v>
          </cell>
          <cell r="G456">
            <v>11913.06</v>
          </cell>
          <cell r="H456">
            <v>11913.06</v>
          </cell>
          <cell r="I456">
            <v>0</v>
          </cell>
        </row>
        <row r="457">
          <cell r="A457" t="str">
            <v>2.1.1.02.01.0014</v>
          </cell>
          <cell r="B457" t="str">
            <v>A</v>
          </cell>
          <cell r="C457">
            <v>2</v>
          </cell>
          <cell r="D457">
            <v>452</v>
          </cell>
          <cell r="E457" t="str">
            <v xml:space="preserve">J. F. Rocha Santos                               </v>
          </cell>
          <cell r="F457">
            <v>0</v>
          </cell>
          <cell r="G457">
            <v>2796.99</v>
          </cell>
          <cell r="H457">
            <v>3594.99</v>
          </cell>
          <cell r="I457">
            <v>-798</v>
          </cell>
        </row>
        <row r="458">
          <cell r="A458" t="str">
            <v>2.1.1.02.01.0019</v>
          </cell>
          <cell r="B458" t="str">
            <v>A</v>
          </cell>
          <cell r="C458">
            <v>2</v>
          </cell>
          <cell r="D458">
            <v>457</v>
          </cell>
          <cell r="E458" t="str">
            <v xml:space="preserve">Companhia Energética do Maranhão - CEMAR         </v>
          </cell>
          <cell r="F458">
            <v>0</v>
          </cell>
          <cell r="G458">
            <v>225578.56</v>
          </cell>
          <cell r="H458">
            <v>225578.56</v>
          </cell>
          <cell r="I458">
            <v>0</v>
          </cell>
        </row>
        <row r="459">
          <cell r="A459" t="str">
            <v>2.1.1.02.01.0027</v>
          </cell>
          <cell r="B459" t="str">
            <v>A</v>
          </cell>
          <cell r="C459">
            <v>2</v>
          </cell>
          <cell r="D459">
            <v>465</v>
          </cell>
          <cell r="E459" t="str">
            <v xml:space="preserve">Mônica Marlete Almeida e Cia Ltda                </v>
          </cell>
          <cell r="F459">
            <v>0</v>
          </cell>
          <cell r="G459">
            <v>1498.85</v>
          </cell>
          <cell r="H459">
            <v>1498.85</v>
          </cell>
          <cell r="I459">
            <v>0</v>
          </cell>
        </row>
        <row r="460">
          <cell r="A460" t="str">
            <v>2.1.1.02.01.0034</v>
          </cell>
          <cell r="B460" t="str">
            <v>A</v>
          </cell>
          <cell r="C460">
            <v>2</v>
          </cell>
          <cell r="D460">
            <v>472</v>
          </cell>
          <cell r="E460" t="str">
            <v xml:space="preserve">Intechne Tecnologia da Informação                </v>
          </cell>
          <cell r="F460">
            <v>-5410.96</v>
          </cell>
          <cell r="G460">
            <v>0</v>
          </cell>
          <cell r="H460">
            <v>0</v>
          </cell>
          <cell r="I460">
            <v>-5410.96</v>
          </cell>
        </row>
        <row r="461">
          <cell r="A461" t="str">
            <v>2.1.1.02.01.0039</v>
          </cell>
          <cell r="B461" t="str">
            <v>A</v>
          </cell>
          <cell r="C461">
            <v>2</v>
          </cell>
          <cell r="D461">
            <v>477</v>
          </cell>
          <cell r="E461" t="str">
            <v xml:space="preserve">Assoc.Bras.das Entidades Portuárias              </v>
          </cell>
          <cell r="F461">
            <v>0</v>
          </cell>
          <cell r="G461">
            <v>2800</v>
          </cell>
          <cell r="H461">
            <v>2800</v>
          </cell>
          <cell r="I461">
            <v>0</v>
          </cell>
        </row>
        <row r="462">
          <cell r="A462" t="str">
            <v>2.1.1.02.01.0060</v>
          </cell>
          <cell r="B462" t="str">
            <v>A</v>
          </cell>
          <cell r="C462">
            <v>2</v>
          </cell>
          <cell r="D462">
            <v>498</v>
          </cell>
          <cell r="E462" t="str">
            <v xml:space="preserve">Correios                                         </v>
          </cell>
          <cell r="F462">
            <v>0</v>
          </cell>
          <cell r="G462">
            <v>1752.43</v>
          </cell>
          <cell r="H462">
            <v>1752.43</v>
          </cell>
          <cell r="I462">
            <v>0</v>
          </cell>
        </row>
        <row r="463">
          <cell r="A463" t="str">
            <v>2.1.1.02.01.0066</v>
          </cell>
          <cell r="B463" t="str">
            <v>A</v>
          </cell>
          <cell r="C463">
            <v>2</v>
          </cell>
          <cell r="D463">
            <v>504</v>
          </cell>
          <cell r="E463" t="str">
            <v xml:space="preserve">Cia do Ar                                        </v>
          </cell>
          <cell r="F463">
            <v>0</v>
          </cell>
          <cell r="G463">
            <v>40969.82</v>
          </cell>
          <cell r="H463">
            <v>52669.64</v>
          </cell>
          <cell r="I463">
            <v>-11699.82</v>
          </cell>
        </row>
        <row r="464">
          <cell r="A464" t="str">
            <v>2.1.1.02.01.0075</v>
          </cell>
          <cell r="B464" t="str">
            <v>A</v>
          </cell>
          <cell r="C464">
            <v>2</v>
          </cell>
          <cell r="D464">
            <v>513</v>
          </cell>
          <cell r="E464" t="str">
            <v xml:space="preserve">Maxtec Serviços Gerais e Man. Industrial         </v>
          </cell>
          <cell r="F464">
            <v>-592944.28</v>
          </cell>
          <cell r="G464">
            <v>1200961.27</v>
          </cell>
          <cell r="H464">
            <v>930584.62</v>
          </cell>
          <cell r="I464">
            <v>-322567.63</v>
          </cell>
        </row>
        <row r="465">
          <cell r="A465" t="str">
            <v>2.1.1.02.01.0082</v>
          </cell>
          <cell r="B465" t="str">
            <v>A</v>
          </cell>
          <cell r="C465">
            <v>2</v>
          </cell>
          <cell r="D465">
            <v>520</v>
          </cell>
          <cell r="E465" t="str">
            <v xml:space="preserve">Caema                                            </v>
          </cell>
          <cell r="F465">
            <v>0</v>
          </cell>
          <cell r="G465">
            <v>112492.26</v>
          </cell>
          <cell r="H465">
            <v>112492.26</v>
          </cell>
          <cell r="I465">
            <v>0</v>
          </cell>
        </row>
        <row r="466">
          <cell r="A466" t="str">
            <v>2.1.1.02.01.0128</v>
          </cell>
          <cell r="B466" t="str">
            <v>A</v>
          </cell>
          <cell r="C466">
            <v>2</v>
          </cell>
          <cell r="D466">
            <v>566</v>
          </cell>
          <cell r="E466" t="str">
            <v xml:space="preserve">Gallotti e Advogados Associados                  </v>
          </cell>
          <cell r="F466">
            <v>0</v>
          </cell>
          <cell r="G466">
            <v>24282.94</v>
          </cell>
          <cell r="H466">
            <v>24282.94</v>
          </cell>
          <cell r="I466">
            <v>0</v>
          </cell>
        </row>
        <row r="467">
          <cell r="A467" t="str">
            <v>2.1.1.02.01.0132</v>
          </cell>
          <cell r="B467" t="str">
            <v>A</v>
          </cell>
          <cell r="C467">
            <v>2</v>
          </cell>
          <cell r="D467">
            <v>570</v>
          </cell>
          <cell r="E467" t="str">
            <v xml:space="preserve">Sebrae                                           </v>
          </cell>
          <cell r="F467">
            <v>0</v>
          </cell>
          <cell r="G467">
            <v>26125</v>
          </cell>
          <cell r="H467">
            <v>26125</v>
          </cell>
          <cell r="I467">
            <v>0</v>
          </cell>
        </row>
        <row r="468">
          <cell r="A468" t="str">
            <v>2.1.1.02.01.0144</v>
          </cell>
          <cell r="B468" t="str">
            <v>A</v>
          </cell>
          <cell r="C468">
            <v>2</v>
          </cell>
          <cell r="D468">
            <v>582</v>
          </cell>
          <cell r="E468" t="str">
            <v xml:space="preserve">DTA Engenharia Ltda                              </v>
          </cell>
          <cell r="F468">
            <v>0</v>
          </cell>
          <cell r="G468">
            <v>0</v>
          </cell>
          <cell r="H468">
            <v>61878.62</v>
          </cell>
          <cell r="I468">
            <v>-61878.62</v>
          </cell>
        </row>
        <row r="469">
          <cell r="A469" t="str">
            <v>2.1.1.02.01.0153</v>
          </cell>
          <cell r="B469" t="str">
            <v>A</v>
          </cell>
          <cell r="C469">
            <v>2</v>
          </cell>
          <cell r="D469">
            <v>591</v>
          </cell>
          <cell r="E469" t="str">
            <v xml:space="preserve">Engebras Cont. e Transportes                     </v>
          </cell>
          <cell r="F469">
            <v>0</v>
          </cell>
          <cell r="G469">
            <v>706718.78</v>
          </cell>
          <cell r="H469">
            <v>706718.78</v>
          </cell>
          <cell r="I469">
            <v>0</v>
          </cell>
        </row>
        <row r="470">
          <cell r="A470" t="str">
            <v>2.1.1.02.01.0173</v>
          </cell>
          <cell r="B470" t="str">
            <v>A</v>
          </cell>
          <cell r="C470">
            <v>2</v>
          </cell>
          <cell r="D470">
            <v>611</v>
          </cell>
          <cell r="E470" t="str">
            <v xml:space="preserve">IEL - Instituto Euvaldo Lodi                     </v>
          </cell>
          <cell r="F470">
            <v>0</v>
          </cell>
          <cell r="G470">
            <v>6141.4</v>
          </cell>
          <cell r="H470">
            <v>6141.4</v>
          </cell>
          <cell r="I470">
            <v>0</v>
          </cell>
        </row>
        <row r="471">
          <cell r="A471" t="str">
            <v>2.1.1.02.01.0189</v>
          </cell>
          <cell r="B471" t="str">
            <v>A</v>
          </cell>
          <cell r="C471">
            <v>2</v>
          </cell>
          <cell r="D471">
            <v>627</v>
          </cell>
          <cell r="E471" t="str">
            <v xml:space="preserve">Comercial Castro                                 </v>
          </cell>
          <cell r="F471">
            <v>0</v>
          </cell>
          <cell r="G471">
            <v>0</v>
          </cell>
          <cell r="H471">
            <v>2303.5</v>
          </cell>
          <cell r="I471">
            <v>-2303.5</v>
          </cell>
        </row>
        <row r="472">
          <cell r="A472" t="str">
            <v>2.1.1.02.01.0208</v>
          </cell>
          <cell r="B472" t="str">
            <v>A</v>
          </cell>
          <cell r="C472">
            <v>2</v>
          </cell>
          <cell r="D472">
            <v>646</v>
          </cell>
          <cell r="E472" t="str">
            <v xml:space="preserve">MC TEC                                           </v>
          </cell>
          <cell r="F472">
            <v>0</v>
          </cell>
          <cell r="G472">
            <v>10108.36</v>
          </cell>
          <cell r="H472">
            <v>10108.36</v>
          </cell>
          <cell r="I472">
            <v>0</v>
          </cell>
        </row>
        <row r="473">
          <cell r="A473" t="str">
            <v>2.1.1.02.01.0273</v>
          </cell>
          <cell r="B473" t="str">
            <v>A</v>
          </cell>
          <cell r="C473">
            <v>2</v>
          </cell>
          <cell r="D473">
            <v>1142</v>
          </cell>
          <cell r="E473" t="str">
            <v xml:space="preserve">COPABO Infra-Estrutura Marítima Ltda             </v>
          </cell>
          <cell r="F473">
            <v>0</v>
          </cell>
          <cell r="G473">
            <v>227997.45</v>
          </cell>
          <cell r="H473">
            <v>227997.45</v>
          </cell>
          <cell r="I473">
            <v>0</v>
          </cell>
        </row>
        <row r="474">
          <cell r="A474" t="str">
            <v>2.1.1.02.01.0277</v>
          </cell>
          <cell r="B474" t="str">
            <v>A</v>
          </cell>
          <cell r="C474">
            <v>2</v>
          </cell>
          <cell r="D474">
            <v>1155</v>
          </cell>
          <cell r="E474" t="str">
            <v xml:space="preserve">TOTVS - Maranhão                                 </v>
          </cell>
          <cell r="F474">
            <v>0</v>
          </cell>
          <cell r="G474">
            <v>0</v>
          </cell>
          <cell r="H474">
            <v>19591.41</v>
          </cell>
          <cell r="I474">
            <v>-19591.41</v>
          </cell>
        </row>
        <row r="475">
          <cell r="A475" t="str">
            <v>2.1.1.02.01.0282</v>
          </cell>
          <cell r="B475" t="str">
            <v>A</v>
          </cell>
          <cell r="C475">
            <v>2</v>
          </cell>
          <cell r="D475">
            <v>1161</v>
          </cell>
          <cell r="E475" t="str">
            <v xml:space="preserve">Hotel Luzeiros São Luís                          </v>
          </cell>
          <cell r="F475">
            <v>-987.84</v>
          </cell>
          <cell r="G475">
            <v>1404.87</v>
          </cell>
          <cell r="H475">
            <v>417.03</v>
          </cell>
          <cell r="I475">
            <v>0</v>
          </cell>
        </row>
        <row r="476">
          <cell r="A476" t="str">
            <v>2.1.1.02.01.0288</v>
          </cell>
          <cell r="B476" t="str">
            <v>A</v>
          </cell>
          <cell r="C476">
            <v>2</v>
          </cell>
          <cell r="D476">
            <v>1171</v>
          </cell>
          <cell r="E476" t="str">
            <v xml:space="preserve">Crisbel Locadora de Veículos                     </v>
          </cell>
          <cell r="F476">
            <v>0</v>
          </cell>
          <cell r="G476">
            <v>70758.5</v>
          </cell>
          <cell r="H476">
            <v>70758.5</v>
          </cell>
          <cell r="I476">
            <v>0</v>
          </cell>
        </row>
        <row r="477">
          <cell r="A477" t="str">
            <v>2.1.1.02.01.0298</v>
          </cell>
          <cell r="B477" t="str">
            <v>A</v>
          </cell>
          <cell r="C477">
            <v>2</v>
          </cell>
          <cell r="D477">
            <v>1192</v>
          </cell>
          <cell r="E477" t="str">
            <v xml:space="preserve">Disec Securyty Services                          </v>
          </cell>
          <cell r="F477">
            <v>-1761.43</v>
          </cell>
          <cell r="G477">
            <v>0</v>
          </cell>
          <cell r="H477">
            <v>0</v>
          </cell>
          <cell r="I477">
            <v>-1761.43</v>
          </cell>
        </row>
        <row r="478">
          <cell r="A478" t="str">
            <v>2.1.1.02.01.0330</v>
          </cell>
          <cell r="B478" t="str">
            <v>A</v>
          </cell>
          <cell r="C478">
            <v>2</v>
          </cell>
          <cell r="D478">
            <v>1265</v>
          </cell>
          <cell r="E478" t="str">
            <v xml:space="preserve">Cia Brasileira de Soluções e Serviços            </v>
          </cell>
          <cell r="F478">
            <v>0</v>
          </cell>
          <cell r="G478">
            <v>325878.07</v>
          </cell>
          <cell r="H478">
            <v>325878.07</v>
          </cell>
          <cell r="I478">
            <v>0</v>
          </cell>
        </row>
        <row r="479">
          <cell r="A479" t="str">
            <v>2.1.1.02.01.0332</v>
          </cell>
          <cell r="B479" t="str">
            <v>A</v>
          </cell>
          <cell r="C479">
            <v>2</v>
          </cell>
          <cell r="D479">
            <v>1267</v>
          </cell>
          <cell r="E479" t="str">
            <v xml:space="preserve">Via On Line Service Representação                </v>
          </cell>
          <cell r="F479">
            <v>0</v>
          </cell>
          <cell r="G479">
            <v>500</v>
          </cell>
          <cell r="H479">
            <v>500</v>
          </cell>
          <cell r="I479">
            <v>0</v>
          </cell>
        </row>
        <row r="480">
          <cell r="A480" t="str">
            <v>2.1.1.02.01.0348</v>
          </cell>
          <cell r="B480" t="str">
            <v>A</v>
          </cell>
          <cell r="C480">
            <v>2</v>
          </cell>
          <cell r="D480">
            <v>1296</v>
          </cell>
          <cell r="E480" t="str">
            <v xml:space="preserve">Ronny de Jesus Bastos                            </v>
          </cell>
          <cell r="F480">
            <v>-37</v>
          </cell>
          <cell r="G480">
            <v>0</v>
          </cell>
          <cell r="H480">
            <v>0</v>
          </cell>
          <cell r="I480">
            <v>-37</v>
          </cell>
        </row>
        <row r="481">
          <cell r="A481" t="str">
            <v>2.1.1.02.01.0365</v>
          </cell>
          <cell r="B481" t="str">
            <v>A</v>
          </cell>
          <cell r="C481">
            <v>2</v>
          </cell>
          <cell r="D481">
            <v>1324</v>
          </cell>
          <cell r="E481" t="str">
            <v xml:space="preserve">Unimed Seguros                                   </v>
          </cell>
          <cell r="F481">
            <v>0</v>
          </cell>
          <cell r="G481">
            <v>313142.95</v>
          </cell>
          <cell r="H481">
            <v>313142.95</v>
          </cell>
          <cell r="I481">
            <v>0</v>
          </cell>
        </row>
        <row r="482">
          <cell r="A482" t="str">
            <v>2.1.1.02.01.0384</v>
          </cell>
          <cell r="B482" t="str">
            <v>A</v>
          </cell>
          <cell r="C482">
            <v>2</v>
          </cell>
          <cell r="D482">
            <v>1354</v>
          </cell>
          <cell r="E482" t="str">
            <v xml:space="preserve">Fundação UFMA                                    </v>
          </cell>
          <cell r="F482">
            <v>0</v>
          </cell>
          <cell r="G482">
            <v>24146.74</v>
          </cell>
          <cell r="H482">
            <v>24146.74</v>
          </cell>
          <cell r="I482">
            <v>0</v>
          </cell>
        </row>
        <row r="483">
          <cell r="A483" t="str">
            <v>2.1.1.02.01.0408</v>
          </cell>
          <cell r="B483" t="str">
            <v>A</v>
          </cell>
          <cell r="C483">
            <v>2</v>
          </cell>
          <cell r="D483">
            <v>1403</v>
          </cell>
          <cell r="E483" t="str">
            <v xml:space="preserve">Iracema S. Souza - ME                            </v>
          </cell>
          <cell r="F483">
            <v>0</v>
          </cell>
          <cell r="G483">
            <v>8595.9</v>
          </cell>
          <cell r="H483">
            <v>8595.9</v>
          </cell>
          <cell r="I483">
            <v>0</v>
          </cell>
        </row>
        <row r="484">
          <cell r="A484" t="str">
            <v>2.1.1.02.01.0416</v>
          </cell>
          <cell r="B484" t="str">
            <v>A</v>
          </cell>
          <cell r="C484">
            <v>2</v>
          </cell>
          <cell r="D484">
            <v>1425</v>
          </cell>
          <cell r="E484" t="str">
            <v xml:space="preserve">ABRH - MA                                        </v>
          </cell>
          <cell r="F484">
            <v>0</v>
          </cell>
          <cell r="G484">
            <v>14250</v>
          </cell>
          <cell r="H484">
            <v>14250</v>
          </cell>
          <cell r="I484">
            <v>0</v>
          </cell>
        </row>
        <row r="485">
          <cell r="A485" t="str">
            <v>2.1.1.02.01.0419</v>
          </cell>
          <cell r="B485" t="str">
            <v>A</v>
          </cell>
          <cell r="C485">
            <v>2</v>
          </cell>
          <cell r="D485">
            <v>1431</v>
          </cell>
          <cell r="E485" t="str">
            <v xml:space="preserve">Safemed                                          </v>
          </cell>
          <cell r="F485">
            <v>0</v>
          </cell>
          <cell r="G485">
            <v>0</v>
          </cell>
          <cell r="H485">
            <v>11593.99</v>
          </cell>
          <cell r="I485">
            <v>-11593.99</v>
          </cell>
        </row>
        <row r="486">
          <cell r="A486" t="str">
            <v>2.1.1.02.01.0448</v>
          </cell>
          <cell r="B486" t="str">
            <v>A</v>
          </cell>
          <cell r="C486">
            <v>2</v>
          </cell>
          <cell r="D486">
            <v>1481</v>
          </cell>
          <cell r="E486" t="str">
            <v xml:space="preserve">Iluminar Comércio e Serviços Ltda                </v>
          </cell>
          <cell r="F486">
            <v>0</v>
          </cell>
          <cell r="G486">
            <v>30520</v>
          </cell>
          <cell r="H486">
            <v>30520</v>
          </cell>
          <cell r="I486">
            <v>0</v>
          </cell>
        </row>
        <row r="487">
          <cell r="A487" t="str">
            <v>2.1.1.02.01.0491</v>
          </cell>
          <cell r="B487" t="str">
            <v>A</v>
          </cell>
          <cell r="C487">
            <v>2</v>
          </cell>
          <cell r="D487">
            <v>1575</v>
          </cell>
          <cell r="E487" t="str">
            <v xml:space="preserve">G4 Engenharia                                    </v>
          </cell>
          <cell r="F487">
            <v>0</v>
          </cell>
          <cell r="G487">
            <v>73936.86</v>
          </cell>
          <cell r="H487">
            <v>73936.86</v>
          </cell>
          <cell r="I487">
            <v>0</v>
          </cell>
        </row>
        <row r="488">
          <cell r="A488" t="str">
            <v>2.1.1.02.01.0500</v>
          </cell>
          <cell r="B488" t="str">
            <v>A</v>
          </cell>
          <cell r="C488">
            <v>2</v>
          </cell>
          <cell r="D488">
            <v>1638</v>
          </cell>
          <cell r="E488" t="str">
            <v xml:space="preserve">BrasilCard Administradora de Cartões             </v>
          </cell>
          <cell r="F488">
            <v>0</v>
          </cell>
          <cell r="G488">
            <v>103489.99</v>
          </cell>
          <cell r="H488">
            <v>103489.99</v>
          </cell>
          <cell r="I488">
            <v>0</v>
          </cell>
        </row>
        <row r="489">
          <cell r="A489" t="str">
            <v>2.1.1.02.01.0514</v>
          </cell>
          <cell r="B489" t="str">
            <v>A</v>
          </cell>
          <cell r="C489">
            <v>2</v>
          </cell>
          <cell r="D489">
            <v>1661</v>
          </cell>
          <cell r="E489" t="str">
            <v xml:space="preserve">VCR Produções e Publicidade                      </v>
          </cell>
          <cell r="F489">
            <v>-2444.0100000000002</v>
          </cell>
          <cell r="G489">
            <v>0</v>
          </cell>
          <cell r="H489">
            <v>0</v>
          </cell>
          <cell r="I489">
            <v>-2444.0100000000002</v>
          </cell>
        </row>
        <row r="490">
          <cell r="A490" t="str">
            <v>2.1.1.02.01.0555</v>
          </cell>
          <cell r="B490" t="str">
            <v>A</v>
          </cell>
          <cell r="C490">
            <v>2</v>
          </cell>
          <cell r="D490">
            <v>1753</v>
          </cell>
          <cell r="E490" t="str">
            <v xml:space="preserve">VMI Sistemas de Segurança Ltda                   </v>
          </cell>
          <cell r="F490">
            <v>-40836</v>
          </cell>
          <cell r="G490">
            <v>40836</v>
          </cell>
          <cell r="H490">
            <v>0</v>
          </cell>
          <cell r="I490">
            <v>0</v>
          </cell>
        </row>
        <row r="491">
          <cell r="A491" t="str">
            <v>2.1.1.02.01.0562</v>
          </cell>
          <cell r="B491" t="str">
            <v>A</v>
          </cell>
          <cell r="C491">
            <v>2</v>
          </cell>
          <cell r="D491">
            <v>1779</v>
          </cell>
          <cell r="E491" t="str">
            <v xml:space="preserve">ACII - Assoc. Com. e Ind. de Imperatriz          </v>
          </cell>
          <cell r="F491">
            <v>0</v>
          </cell>
          <cell r="G491">
            <v>0</v>
          </cell>
          <cell r="H491">
            <v>25000</v>
          </cell>
          <cell r="I491">
            <v>-25000</v>
          </cell>
        </row>
        <row r="492">
          <cell r="A492" t="str">
            <v>2.1.1.02.01.0563</v>
          </cell>
          <cell r="B492" t="str">
            <v>A</v>
          </cell>
          <cell r="C492">
            <v>2</v>
          </cell>
          <cell r="D492">
            <v>1780</v>
          </cell>
          <cell r="E492" t="str">
            <v xml:space="preserve">R Q Clínica Veterinária                          </v>
          </cell>
          <cell r="F492">
            <v>-11159.18</v>
          </cell>
          <cell r="G492">
            <v>22566.13</v>
          </cell>
          <cell r="H492">
            <v>11406.95</v>
          </cell>
          <cell r="I492">
            <v>0</v>
          </cell>
        </row>
        <row r="493">
          <cell r="A493" t="str">
            <v>2.1.1.02.01.0572</v>
          </cell>
          <cell r="B493" t="str">
            <v>A</v>
          </cell>
          <cell r="C493">
            <v>2</v>
          </cell>
          <cell r="D493">
            <v>1809</v>
          </cell>
          <cell r="E493" t="str">
            <v xml:space="preserve">E. L. Comércio e Construções Ltda                </v>
          </cell>
          <cell r="F493">
            <v>-32300</v>
          </cell>
          <cell r="G493">
            <v>32300</v>
          </cell>
          <cell r="H493">
            <v>0</v>
          </cell>
          <cell r="I493">
            <v>0</v>
          </cell>
        </row>
        <row r="494">
          <cell r="A494" t="str">
            <v>2.1.1.02.01.0574</v>
          </cell>
          <cell r="B494" t="str">
            <v>A</v>
          </cell>
          <cell r="C494">
            <v>2</v>
          </cell>
          <cell r="D494">
            <v>1815</v>
          </cell>
          <cell r="E494" t="str">
            <v xml:space="preserve">Ricardo Teixeira Odontologia Integrada           </v>
          </cell>
          <cell r="F494">
            <v>-7870.12</v>
          </cell>
          <cell r="G494">
            <v>0</v>
          </cell>
          <cell r="H494">
            <v>7901.52</v>
          </cell>
          <cell r="I494">
            <v>-15771.64</v>
          </cell>
        </row>
        <row r="495">
          <cell r="A495" t="str">
            <v>2.1.1.02.01.0658</v>
          </cell>
          <cell r="B495" t="str">
            <v>A</v>
          </cell>
          <cell r="C495">
            <v>2</v>
          </cell>
          <cell r="D495">
            <v>2038</v>
          </cell>
          <cell r="E495" t="str">
            <v xml:space="preserve">Centro Elétrico                                  </v>
          </cell>
          <cell r="F495">
            <v>0</v>
          </cell>
          <cell r="G495">
            <v>1495.34</v>
          </cell>
          <cell r="H495">
            <v>1495.34</v>
          </cell>
          <cell r="I495">
            <v>0</v>
          </cell>
        </row>
        <row r="496">
          <cell r="A496" t="str">
            <v>2.1.1.02.01.0660</v>
          </cell>
          <cell r="B496" t="str">
            <v>A</v>
          </cell>
          <cell r="C496">
            <v>2</v>
          </cell>
          <cell r="D496">
            <v>2040</v>
          </cell>
          <cell r="E496" t="str">
            <v xml:space="preserve">Internacional Marítima                           </v>
          </cell>
          <cell r="F496">
            <v>-205849.51</v>
          </cell>
          <cell r="G496">
            <v>411581.73</v>
          </cell>
          <cell r="H496">
            <v>205732.22</v>
          </cell>
          <cell r="I496">
            <v>0</v>
          </cell>
        </row>
        <row r="497">
          <cell r="A497" t="str">
            <v>2.1.1.02.01.0673</v>
          </cell>
          <cell r="B497" t="str">
            <v>A</v>
          </cell>
          <cell r="C497">
            <v>2</v>
          </cell>
          <cell r="D497">
            <v>2058</v>
          </cell>
          <cell r="E497" t="str">
            <v xml:space="preserve">COIMA - Clínica Odonto. Integ. MA Ltda           </v>
          </cell>
          <cell r="F497">
            <v>-5442.56</v>
          </cell>
          <cell r="G497">
            <v>5442.56</v>
          </cell>
          <cell r="H497">
            <v>0</v>
          </cell>
          <cell r="I497">
            <v>0</v>
          </cell>
        </row>
        <row r="498">
          <cell r="A498" t="str">
            <v>2.1.1.02.01.0692</v>
          </cell>
          <cell r="B498" t="str">
            <v>A</v>
          </cell>
          <cell r="C498">
            <v>2</v>
          </cell>
          <cell r="D498">
            <v>2083</v>
          </cell>
          <cell r="E498" t="str">
            <v xml:space="preserve">Integração - Escola de Negócios Ltda             </v>
          </cell>
          <cell r="F498">
            <v>0</v>
          </cell>
          <cell r="G498">
            <v>2117.75</v>
          </cell>
          <cell r="H498">
            <v>2117.75</v>
          </cell>
          <cell r="I498">
            <v>0</v>
          </cell>
        </row>
        <row r="499">
          <cell r="A499" t="str">
            <v>2.1.1.02.01.0694</v>
          </cell>
          <cell r="B499" t="str">
            <v>A</v>
          </cell>
          <cell r="C499">
            <v>2</v>
          </cell>
          <cell r="D499">
            <v>2091</v>
          </cell>
          <cell r="E499" t="str">
            <v xml:space="preserve">F.M.B Sabóia                                     </v>
          </cell>
          <cell r="F499">
            <v>-1336</v>
          </cell>
          <cell r="G499">
            <v>1336</v>
          </cell>
          <cell r="H499">
            <v>0</v>
          </cell>
          <cell r="I499">
            <v>0</v>
          </cell>
        </row>
        <row r="500">
          <cell r="A500" t="str">
            <v>2.1.1.02.01.0725</v>
          </cell>
          <cell r="B500" t="str">
            <v>A</v>
          </cell>
          <cell r="C500">
            <v>2</v>
          </cell>
          <cell r="D500">
            <v>2151</v>
          </cell>
          <cell r="E500" t="str">
            <v xml:space="preserve">Claro S.A (Embratel)                             </v>
          </cell>
          <cell r="F500">
            <v>-1123.72</v>
          </cell>
          <cell r="G500">
            <v>22372.31</v>
          </cell>
          <cell r="H500">
            <v>21248.59</v>
          </cell>
          <cell r="I500">
            <v>0</v>
          </cell>
        </row>
        <row r="501">
          <cell r="A501" t="str">
            <v>2.1.1.02.01.0757</v>
          </cell>
          <cell r="B501" t="str">
            <v>A</v>
          </cell>
          <cell r="C501">
            <v>2</v>
          </cell>
          <cell r="D501">
            <v>2210</v>
          </cell>
          <cell r="E501" t="str">
            <v xml:space="preserve">Tribunal de Justiça                              </v>
          </cell>
          <cell r="F501">
            <v>0</v>
          </cell>
          <cell r="G501">
            <v>7643.15</v>
          </cell>
          <cell r="H501">
            <v>7643.15</v>
          </cell>
          <cell r="I501">
            <v>0</v>
          </cell>
        </row>
        <row r="502">
          <cell r="A502" t="str">
            <v>2.1.1.02.01.0759</v>
          </cell>
          <cell r="B502" t="str">
            <v>A</v>
          </cell>
          <cell r="C502">
            <v>2</v>
          </cell>
          <cell r="D502">
            <v>2218</v>
          </cell>
          <cell r="E502" t="str">
            <v xml:space="preserve">VIP - Vigilancia Privada                         </v>
          </cell>
          <cell r="F502">
            <v>0</v>
          </cell>
          <cell r="G502">
            <v>46978.41</v>
          </cell>
          <cell r="H502">
            <v>46978.41</v>
          </cell>
          <cell r="I502">
            <v>0</v>
          </cell>
        </row>
        <row r="503">
          <cell r="A503" t="str">
            <v>2.1.1.02.01.0762</v>
          </cell>
          <cell r="B503" t="str">
            <v>A</v>
          </cell>
          <cell r="C503">
            <v>2</v>
          </cell>
          <cell r="D503">
            <v>2222</v>
          </cell>
          <cell r="E503" t="str">
            <v xml:space="preserve">Previsul - Cia de Seg. Previdênia do Sul         </v>
          </cell>
          <cell r="F503">
            <v>0</v>
          </cell>
          <cell r="G503">
            <v>11955.6</v>
          </cell>
          <cell r="H503">
            <v>11955.6</v>
          </cell>
          <cell r="I503">
            <v>0</v>
          </cell>
        </row>
        <row r="504">
          <cell r="A504" t="str">
            <v>2.1.1.02.01.0768</v>
          </cell>
          <cell r="B504" t="str">
            <v>A</v>
          </cell>
          <cell r="C504">
            <v>2</v>
          </cell>
          <cell r="D504">
            <v>2242</v>
          </cell>
          <cell r="E504" t="str">
            <v xml:space="preserve">R C Travincas Ltda - ME                          </v>
          </cell>
          <cell r="F504">
            <v>0</v>
          </cell>
          <cell r="G504">
            <v>5360.39</v>
          </cell>
          <cell r="H504">
            <v>5360.39</v>
          </cell>
          <cell r="I504">
            <v>0</v>
          </cell>
        </row>
        <row r="505">
          <cell r="A505" t="str">
            <v>2.1.1.02.01.0778</v>
          </cell>
          <cell r="B505" t="str">
            <v>A</v>
          </cell>
          <cell r="C505">
            <v>2</v>
          </cell>
          <cell r="D505">
            <v>2261</v>
          </cell>
          <cell r="E505" t="str">
            <v xml:space="preserve">Restaurante Escola do Senac                      </v>
          </cell>
          <cell r="F505">
            <v>0</v>
          </cell>
          <cell r="G505">
            <v>1049</v>
          </cell>
          <cell r="H505">
            <v>1049</v>
          </cell>
          <cell r="I505">
            <v>0</v>
          </cell>
        </row>
        <row r="506">
          <cell r="A506" t="str">
            <v>2.1.1.02.01.0779</v>
          </cell>
          <cell r="B506" t="str">
            <v>A</v>
          </cell>
          <cell r="C506">
            <v>2</v>
          </cell>
          <cell r="D506">
            <v>2262</v>
          </cell>
          <cell r="E506" t="str">
            <v xml:space="preserve">Aroma &amp; Sabor                                    </v>
          </cell>
          <cell r="F506">
            <v>0</v>
          </cell>
          <cell r="G506">
            <v>26314.68</v>
          </cell>
          <cell r="H506">
            <v>26314.68</v>
          </cell>
          <cell r="I506">
            <v>0</v>
          </cell>
        </row>
        <row r="507">
          <cell r="A507" t="str">
            <v>2.1.1.02.01.0794</v>
          </cell>
          <cell r="B507" t="str">
            <v>A</v>
          </cell>
          <cell r="C507">
            <v>2</v>
          </cell>
          <cell r="D507">
            <v>2298</v>
          </cell>
          <cell r="E507" t="str">
            <v xml:space="preserve">Associação dos Livreiros do Estado do MA         </v>
          </cell>
          <cell r="F507">
            <v>-50000</v>
          </cell>
          <cell r="G507">
            <v>0</v>
          </cell>
          <cell r="H507">
            <v>0</v>
          </cell>
          <cell r="I507">
            <v>-50000</v>
          </cell>
        </row>
        <row r="508">
          <cell r="A508" t="str">
            <v>2.1.1.02.01.0801</v>
          </cell>
          <cell r="B508" t="str">
            <v>A</v>
          </cell>
          <cell r="C508">
            <v>2</v>
          </cell>
          <cell r="D508">
            <v>2310</v>
          </cell>
          <cell r="E508" t="str">
            <v xml:space="preserve">Doretto e Guimaraes Ltda                         </v>
          </cell>
          <cell r="F508">
            <v>0</v>
          </cell>
          <cell r="G508">
            <v>2151.52</v>
          </cell>
          <cell r="H508">
            <v>2151.52</v>
          </cell>
          <cell r="I508">
            <v>0</v>
          </cell>
        </row>
        <row r="509">
          <cell r="A509" t="str">
            <v>2.1.1.02.01.0816</v>
          </cell>
          <cell r="B509" t="str">
            <v>A</v>
          </cell>
          <cell r="C509">
            <v>2</v>
          </cell>
          <cell r="D509">
            <v>2341</v>
          </cell>
          <cell r="E509" t="str">
            <v xml:space="preserve">Mapfre Vera Cruz Seguradora                      </v>
          </cell>
          <cell r="F509">
            <v>-50000</v>
          </cell>
          <cell r="G509">
            <v>50000</v>
          </cell>
          <cell r="H509">
            <v>0</v>
          </cell>
          <cell r="I509">
            <v>0</v>
          </cell>
        </row>
        <row r="510">
          <cell r="A510" t="str">
            <v>2.1.1.02.01.0817</v>
          </cell>
          <cell r="B510" t="str">
            <v>A</v>
          </cell>
          <cell r="C510">
            <v>2</v>
          </cell>
          <cell r="D510">
            <v>2342</v>
          </cell>
          <cell r="E510" t="str">
            <v xml:space="preserve">Saúde Odonto                                     </v>
          </cell>
          <cell r="F510">
            <v>-1065.3900000000001</v>
          </cell>
          <cell r="G510">
            <v>0</v>
          </cell>
          <cell r="H510">
            <v>0</v>
          </cell>
          <cell r="I510">
            <v>-1065.3900000000001</v>
          </cell>
        </row>
        <row r="511">
          <cell r="A511" t="str">
            <v>2.1.1.02.01.0818</v>
          </cell>
          <cell r="B511" t="str">
            <v>A</v>
          </cell>
          <cell r="C511">
            <v>2</v>
          </cell>
          <cell r="D511">
            <v>2343</v>
          </cell>
          <cell r="E511" t="str">
            <v xml:space="preserve">BaymaTech                                        </v>
          </cell>
          <cell r="F511">
            <v>0</v>
          </cell>
          <cell r="G511">
            <v>9350</v>
          </cell>
          <cell r="H511">
            <v>9350</v>
          </cell>
          <cell r="I511">
            <v>0</v>
          </cell>
        </row>
        <row r="512">
          <cell r="A512" t="str">
            <v>2.1.1.02.01.0885</v>
          </cell>
          <cell r="B512" t="str">
            <v>A</v>
          </cell>
          <cell r="C512">
            <v>2</v>
          </cell>
          <cell r="D512">
            <v>2521</v>
          </cell>
          <cell r="E512" t="str">
            <v xml:space="preserve">M P Estrela Comércio e Serviços                  </v>
          </cell>
          <cell r="F512">
            <v>0</v>
          </cell>
          <cell r="G512">
            <v>2749.91</v>
          </cell>
          <cell r="H512">
            <v>2749.91</v>
          </cell>
          <cell r="I512">
            <v>0</v>
          </cell>
        </row>
        <row r="513">
          <cell r="A513" t="str">
            <v>2.1.1.02.01.0890</v>
          </cell>
          <cell r="B513" t="str">
            <v>A</v>
          </cell>
          <cell r="C513">
            <v>2</v>
          </cell>
          <cell r="D513">
            <v>2527</v>
          </cell>
          <cell r="E513" t="str">
            <v xml:space="preserve">Leiaute Comunicação e Propaganda Ltda            </v>
          </cell>
          <cell r="F513">
            <v>-51692.62</v>
          </cell>
          <cell r="G513">
            <v>26586.62</v>
          </cell>
          <cell r="H513">
            <v>67722.5</v>
          </cell>
          <cell r="I513">
            <v>-92828.5</v>
          </cell>
        </row>
        <row r="514">
          <cell r="A514" t="str">
            <v>2.1.1.02.01.0901</v>
          </cell>
          <cell r="B514" t="str">
            <v>A</v>
          </cell>
          <cell r="C514">
            <v>2</v>
          </cell>
          <cell r="D514">
            <v>2543</v>
          </cell>
          <cell r="E514" t="str">
            <v xml:space="preserve">Nano Automation do Brasil Ltda                   </v>
          </cell>
          <cell r="F514">
            <v>0</v>
          </cell>
          <cell r="G514">
            <v>50837.5</v>
          </cell>
          <cell r="H514">
            <v>287837.5</v>
          </cell>
          <cell r="I514">
            <v>-237000</v>
          </cell>
        </row>
        <row r="515">
          <cell r="A515" t="str">
            <v>2.1.1.02.01.0905</v>
          </cell>
          <cell r="B515" t="str">
            <v>A</v>
          </cell>
          <cell r="C515">
            <v>2</v>
          </cell>
          <cell r="D515">
            <v>2547</v>
          </cell>
          <cell r="E515" t="str">
            <v xml:space="preserve">Letícia Restaurante                              </v>
          </cell>
          <cell r="F515">
            <v>0</v>
          </cell>
          <cell r="G515">
            <v>3777.88</v>
          </cell>
          <cell r="H515">
            <v>3777.88</v>
          </cell>
          <cell r="I515">
            <v>0</v>
          </cell>
        </row>
        <row r="516">
          <cell r="A516" t="str">
            <v>2.1.1.02.01.0910</v>
          </cell>
          <cell r="B516" t="str">
            <v>A</v>
          </cell>
          <cell r="C516">
            <v>2</v>
          </cell>
          <cell r="D516">
            <v>2555</v>
          </cell>
          <cell r="E516" t="str">
            <v xml:space="preserve">UMI SAN Serv. de A. a Nav.Eng. Ltda.             </v>
          </cell>
          <cell r="F516">
            <v>0</v>
          </cell>
          <cell r="G516">
            <v>197111.22</v>
          </cell>
          <cell r="H516">
            <v>197111.22</v>
          </cell>
          <cell r="I516">
            <v>0</v>
          </cell>
        </row>
        <row r="517">
          <cell r="A517" t="str">
            <v>2.1.1.02.01.0928</v>
          </cell>
          <cell r="B517" t="str">
            <v>A</v>
          </cell>
          <cell r="C517">
            <v>2</v>
          </cell>
          <cell r="D517">
            <v>2581</v>
          </cell>
          <cell r="E517" t="str">
            <v xml:space="preserve">TOTVS S/A                                        </v>
          </cell>
          <cell r="F517">
            <v>-6060.97</v>
          </cell>
          <cell r="G517">
            <v>6060.97</v>
          </cell>
          <cell r="H517">
            <v>6060.98</v>
          </cell>
          <cell r="I517">
            <v>-6060.98</v>
          </cell>
        </row>
        <row r="518">
          <cell r="A518" t="str">
            <v>2.1.1.02.01.0933</v>
          </cell>
          <cell r="B518" t="str">
            <v>A</v>
          </cell>
          <cell r="C518">
            <v>2</v>
          </cell>
          <cell r="D518">
            <v>2597</v>
          </cell>
          <cell r="E518" t="str">
            <v xml:space="preserve">Athenas Consultoria e Informática S/A            </v>
          </cell>
          <cell r="F518">
            <v>0</v>
          </cell>
          <cell r="G518">
            <v>38950.720000000001</v>
          </cell>
          <cell r="H518">
            <v>38950.720000000001</v>
          </cell>
          <cell r="I518">
            <v>0</v>
          </cell>
        </row>
        <row r="519">
          <cell r="A519" t="str">
            <v>2.1.1.02.01.0961</v>
          </cell>
          <cell r="B519" t="str">
            <v>A</v>
          </cell>
          <cell r="C519">
            <v>2</v>
          </cell>
          <cell r="D519">
            <v>2663</v>
          </cell>
          <cell r="E519" t="str">
            <v xml:space="preserve">JB Construções e Incorporações Ltda              </v>
          </cell>
          <cell r="F519">
            <v>0</v>
          </cell>
          <cell r="G519">
            <v>159342.04</v>
          </cell>
          <cell r="H519">
            <v>159342.04</v>
          </cell>
          <cell r="I519">
            <v>0</v>
          </cell>
        </row>
        <row r="520">
          <cell r="A520" t="str">
            <v>2.1.1.02.01.0962</v>
          </cell>
          <cell r="B520" t="str">
            <v>A</v>
          </cell>
          <cell r="C520">
            <v>2</v>
          </cell>
          <cell r="D520">
            <v>2669</v>
          </cell>
          <cell r="E520" t="str">
            <v xml:space="preserve">Amorim Coutinho Engenharia e Const. Ltda         </v>
          </cell>
          <cell r="F520">
            <v>0</v>
          </cell>
          <cell r="G520">
            <v>306035.02</v>
          </cell>
          <cell r="H520">
            <v>306035.02</v>
          </cell>
          <cell r="I520">
            <v>0</v>
          </cell>
        </row>
        <row r="521">
          <cell r="A521" t="str">
            <v>2.1.1.02.01.0968</v>
          </cell>
          <cell r="B521" t="str">
            <v>A</v>
          </cell>
          <cell r="C521">
            <v>2</v>
          </cell>
          <cell r="D521">
            <v>2678</v>
          </cell>
          <cell r="E521" t="str">
            <v xml:space="preserve">Rohde Nielsen do Brasil Dragagem Ltda            </v>
          </cell>
          <cell r="F521">
            <v>0</v>
          </cell>
          <cell r="G521">
            <v>175939.33</v>
          </cell>
          <cell r="H521">
            <v>175939.33</v>
          </cell>
          <cell r="I521">
            <v>0</v>
          </cell>
        </row>
        <row r="522">
          <cell r="A522" t="str">
            <v>2.1.1.02.01.0976</v>
          </cell>
          <cell r="B522" t="str">
            <v>A</v>
          </cell>
          <cell r="C522">
            <v>2</v>
          </cell>
          <cell r="D522">
            <v>2696</v>
          </cell>
          <cell r="E522" t="str">
            <v xml:space="preserve">Oracle do Brasil Sistemas Ltda                   </v>
          </cell>
          <cell r="F522">
            <v>-22140.58</v>
          </cell>
          <cell r="G522">
            <v>44281.16</v>
          </cell>
          <cell r="H522">
            <v>22140.58</v>
          </cell>
          <cell r="I522">
            <v>0</v>
          </cell>
        </row>
        <row r="523">
          <cell r="A523" t="str">
            <v>2.1.1.02.01.0978</v>
          </cell>
          <cell r="B523" t="str">
            <v>A</v>
          </cell>
          <cell r="C523">
            <v>2</v>
          </cell>
          <cell r="D523">
            <v>2710</v>
          </cell>
          <cell r="E523" t="str">
            <v xml:space="preserve">Constrular Comércio E Serviço Ltda               </v>
          </cell>
          <cell r="F523">
            <v>0</v>
          </cell>
          <cell r="G523">
            <v>0</v>
          </cell>
          <cell r="H523">
            <v>50595.45</v>
          </cell>
          <cell r="I523">
            <v>-50595.45</v>
          </cell>
        </row>
        <row r="524">
          <cell r="A524" t="str">
            <v>2.1.1.02.01.0982</v>
          </cell>
          <cell r="B524" t="str">
            <v>A</v>
          </cell>
          <cell r="C524">
            <v>2</v>
          </cell>
          <cell r="D524">
            <v>2714</v>
          </cell>
          <cell r="E524" t="str">
            <v xml:space="preserve">CF Comér.e Sistemas Contra Incêndio Ltda         </v>
          </cell>
          <cell r="F524">
            <v>0</v>
          </cell>
          <cell r="G524">
            <v>15177.34</v>
          </cell>
          <cell r="H524">
            <v>15177.34</v>
          </cell>
          <cell r="I524">
            <v>0</v>
          </cell>
        </row>
        <row r="525">
          <cell r="A525" t="str">
            <v>2.1.1.02.01.0985</v>
          </cell>
          <cell r="B525" t="str">
            <v>A</v>
          </cell>
          <cell r="C525">
            <v>2</v>
          </cell>
          <cell r="D525">
            <v>2728</v>
          </cell>
          <cell r="E525" t="str">
            <v xml:space="preserve">Elétrica Recife                                  </v>
          </cell>
          <cell r="F525">
            <v>0</v>
          </cell>
          <cell r="G525">
            <v>584</v>
          </cell>
          <cell r="H525">
            <v>584</v>
          </cell>
          <cell r="I525">
            <v>0</v>
          </cell>
        </row>
        <row r="526">
          <cell r="A526" t="str">
            <v>2.1.1.02.01.0998</v>
          </cell>
          <cell r="B526" t="str">
            <v>A</v>
          </cell>
          <cell r="C526">
            <v>2</v>
          </cell>
          <cell r="D526">
            <v>2745</v>
          </cell>
          <cell r="E526" t="str">
            <v xml:space="preserve">Parvi Locadora Ltda                              </v>
          </cell>
          <cell r="F526">
            <v>0</v>
          </cell>
          <cell r="G526">
            <v>59975</v>
          </cell>
          <cell r="H526">
            <v>59975</v>
          </cell>
          <cell r="I526">
            <v>0</v>
          </cell>
        </row>
        <row r="527">
          <cell r="A527" t="str">
            <v>2.1.1.02.01.1007</v>
          </cell>
          <cell r="B527" t="str">
            <v>A</v>
          </cell>
          <cell r="C527">
            <v>2</v>
          </cell>
          <cell r="D527">
            <v>2759</v>
          </cell>
          <cell r="E527" t="str">
            <v xml:space="preserve">Foco Treinamentos e Serviços Ltda ME             </v>
          </cell>
          <cell r="F527">
            <v>-790</v>
          </cell>
          <cell r="G527">
            <v>0</v>
          </cell>
          <cell r="H527">
            <v>0</v>
          </cell>
          <cell r="I527">
            <v>-790</v>
          </cell>
        </row>
        <row r="528">
          <cell r="A528" t="str">
            <v>2.1.1.02.01.1032</v>
          </cell>
          <cell r="B528" t="str">
            <v>A</v>
          </cell>
          <cell r="C528">
            <v>2</v>
          </cell>
          <cell r="D528">
            <v>2799</v>
          </cell>
          <cell r="E528" t="str">
            <v xml:space="preserve">A. J. A Abitbol &amp; Cia Ltda - ME                  </v>
          </cell>
          <cell r="F528">
            <v>-15091.23</v>
          </cell>
          <cell r="G528">
            <v>15091.23</v>
          </cell>
          <cell r="H528">
            <v>0</v>
          </cell>
          <cell r="I528">
            <v>0</v>
          </cell>
        </row>
        <row r="529">
          <cell r="A529" t="str">
            <v>2.1.1.02.01.1035</v>
          </cell>
          <cell r="B529" t="str">
            <v>A</v>
          </cell>
          <cell r="C529">
            <v>2</v>
          </cell>
          <cell r="D529">
            <v>2805</v>
          </cell>
          <cell r="E529" t="str">
            <v xml:space="preserve">Seal Telecom Comércio e Serv. de Telec.          </v>
          </cell>
          <cell r="F529">
            <v>0</v>
          </cell>
          <cell r="G529">
            <v>0</v>
          </cell>
          <cell r="H529">
            <v>206834.29</v>
          </cell>
          <cell r="I529">
            <v>-206834.29</v>
          </cell>
        </row>
        <row r="530">
          <cell r="A530" t="str">
            <v>2.1.1.02.01.1038</v>
          </cell>
          <cell r="B530" t="str">
            <v>A</v>
          </cell>
          <cell r="C530">
            <v>2</v>
          </cell>
          <cell r="D530">
            <v>2814</v>
          </cell>
          <cell r="E530" t="str">
            <v xml:space="preserve">Technocopy Equip.Suprim.e Serviços Ltda          </v>
          </cell>
          <cell r="F530">
            <v>0</v>
          </cell>
          <cell r="G530">
            <v>17701.310000000001</v>
          </cell>
          <cell r="H530">
            <v>17701.310000000001</v>
          </cell>
          <cell r="I530">
            <v>0</v>
          </cell>
        </row>
        <row r="531">
          <cell r="A531" t="str">
            <v>2.1.1.02.01.1040</v>
          </cell>
          <cell r="B531" t="str">
            <v>A</v>
          </cell>
          <cell r="C531">
            <v>2</v>
          </cell>
          <cell r="D531">
            <v>2816</v>
          </cell>
          <cell r="E531" t="str">
            <v xml:space="preserve">Vitoria Serv. Gerais e Empreendimentos           </v>
          </cell>
          <cell r="F531">
            <v>-3976.7</v>
          </cell>
          <cell r="G531">
            <v>51870.95</v>
          </cell>
          <cell r="H531">
            <v>48155.5</v>
          </cell>
          <cell r="I531">
            <v>-261.25</v>
          </cell>
        </row>
        <row r="532">
          <cell r="A532" t="str">
            <v>2.1.1.02.01.1059</v>
          </cell>
          <cell r="B532" t="str">
            <v>A</v>
          </cell>
          <cell r="C532">
            <v>2</v>
          </cell>
          <cell r="D532">
            <v>2839</v>
          </cell>
          <cell r="E532" t="str">
            <v xml:space="preserve">AOVS Sistemas de Informática S.A.                </v>
          </cell>
          <cell r="F532">
            <v>0</v>
          </cell>
          <cell r="G532">
            <v>1861.65</v>
          </cell>
          <cell r="H532">
            <v>1861.65</v>
          </cell>
          <cell r="I532">
            <v>0</v>
          </cell>
        </row>
        <row r="533">
          <cell r="A533" t="str">
            <v>2.1.1.02.01.1080</v>
          </cell>
          <cell r="B533" t="str">
            <v>A</v>
          </cell>
          <cell r="C533">
            <v>2</v>
          </cell>
          <cell r="D533">
            <v>2872</v>
          </cell>
          <cell r="E533" t="str">
            <v xml:space="preserve">Monã Consultoria Ambiental Ltda EPP              </v>
          </cell>
          <cell r="F533">
            <v>-111966.25</v>
          </cell>
          <cell r="G533">
            <v>111966.25</v>
          </cell>
          <cell r="H533">
            <v>0</v>
          </cell>
          <cell r="I533">
            <v>0</v>
          </cell>
        </row>
        <row r="534">
          <cell r="A534" t="str">
            <v>2.1.1.02.01.1082</v>
          </cell>
          <cell r="B534" t="str">
            <v>A</v>
          </cell>
          <cell r="C534">
            <v>2</v>
          </cell>
          <cell r="D534">
            <v>2875</v>
          </cell>
          <cell r="E534" t="str">
            <v xml:space="preserve">Santa Maria Com. e Serviços Ltda-Me              </v>
          </cell>
          <cell r="F534">
            <v>0</v>
          </cell>
          <cell r="G534">
            <v>12454.75</v>
          </cell>
          <cell r="H534">
            <v>12454.75</v>
          </cell>
          <cell r="I534">
            <v>0</v>
          </cell>
        </row>
        <row r="535">
          <cell r="A535" t="str">
            <v>2.1.1.02.01.1101</v>
          </cell>
          <cell r="B535" t="str">
            <v>A</v>
          </cell>
          <cell r="C535">
            <v>2</v>
          </cell>
          <cell r="D535">
            <v>2905</v>
          </cell>
          <cell r="E535" t="str">
            <v xml:space="preserve">A. A. Ferreira Eireli - ME                       </v>
          </cell>
          <cell r="F535">
            <v>0</v>
          </cell>
          <cell r="G535">
            <v>3263.8</v>
          </cell>
          <cell r="H535">
            <v>3263.8</v>
          </cell>
          <cell r="I535">
            <v>0</v>
          </cell>
        </row>
        <row r="536">
          <cell r="A536" t="str">
            <v>2.1.1.02.01.1104</v>
          </cell>
          <cell r="B536" t="str">
            <v>A</v>
          </cell>
          <cell r="C536">
            <v>2</v>
          </cell>
          <cell r="D536">
            <v>2908</v>
          </cell>
          <cell r="E536" t="str">
            <v xml:space="preserve">Douglas Henrique Rodrigues                       </v>
          </cell>
          <cell r="F536">
            <v>-2252.5</v>
          </cell>
          <cell r="G536">
            <v>2252.5</v>
          </cell>
          <cell r="H536">
            <v>0</v>
          </cell>
          <cell r="I536">
            <v>0</v>
          </cell>
        </row>
        <row r="537">
          <cell r="A537" t="str">
            <v>2.1.1.02.01.1108</v>
          </cell>
          <cell r="B537" t="str">
            <v>A</v>
          </cell>
          <cell r="C537">
            <v>2</v>
          </cell>
          <cell r="D537">
            <v>2915</v>
          </cell>
          <cell r="E537" t="str">
            <v xml:space="preserve">Topázio Construções Ltda. - EPP                  </v>
          </cell>
          <cell r="F537">
            <v>0</v>
          </cell>
          <cell r="G537">
            <v>10077.290000000001</v>
          </cell>
          <cell r="H537">
            <v>32167.77</v>
          </cell>
          <cell r="I537">
            <v>-22090.48</v>
          </cell>
        </row>
        <row r="538">
          <cell r="A538" t="str">
            <v>2.1.1.02.01.1124</v>
          </cell>
          <cell r="B538" t="str">
            <v>A</v>
          </cell>
          <cell r="C538">
            <v>2</v>
          </cell>
          <cell r="D538">
            <v>2937</v>
          </cell>
          <cell r="E538" t="str">
            <v xml:space="preserve">Maranhão Ind. e Comércio de Asfaltos             </v>
          </cell>
          <cell r="F538">
            <v>0</v>
          </cell>
          <cell r="G538">
            <v>0</v>
          </cell>
          <cell r="H538">
            <v>10488</v>
          </cell>
          <cell r="I538">
            <v>-10488</v>
          </cell>
        </row>
        <row r="539">
          <cell r="A539" t="str">
            <v>2.1.1.02.01.1135</v>
          </cell>
          <cell r="B539" t="str">
            <v>A</v>
          </cell>
          <cell r="C539">
            <v>2</v>
          </cell>
          <cell r="D539">
            <v>2954</v>
          </cell>
          <cell r="E539" t="str">
            <v xml:space="preserve">L. A. Viagens e Turismo Ltda.                    </v>
          </cell>
          <cell r="F539">
            <v>0</v>
          </cell>
          <cell r="G539">
            <v>61046.57</v>
          </cell>
          <cell r="H539">
            <v>61046.57</v>
          </cell>
          <cell r="I539">
            <v>0</v>
          </cell>
        </row>
        <row r="540">
          <cell r="A540" t="str">
            <v>2.1.1.02.01.1137</v>
          </cell>
          <cell r="B540" t="str">
            <v>A</v>
          </cell>
          <cell r="C540">
            <v>2</v>
          </cell>
          <cell r="D540">
            <v>2957</v>
          </cell>
          <cell r="E540" t="str">
            <v xml:space="preserve">Nórcia Vigilância Patrimonial Eireli -ME         </v>
          </cell>
          <cell r="F540">
            <v>0</v>
          </cell>
          <cell r="G540">
            <v>354466.74</v>
          </cell>
          <cell r="H540">
            <v>354466.74</v>
          </cell>
          <cell r="I540">
            <v>0</v>
          </cell>
        </row>
        <row r="541">
          <cell r="A541" t="str">
            <v>2.1.1.02.01.1139</v>
          </cell>
          <cell r="B541" t="str">
            <v>A</v>
          </cell>
          <cell r="C541">
            <v>2</v>
          </cell>
          <cell r="D541">
            <v>2960</v>
          </cell>
          <cell r="E541" t="str">
            <v xml:space="preserve">D. J. N. Sá Rodrigues ME                         </v>
          </cell>
          <cell r="F541">
            <v>0</v>
          </cell>
          <cell r="G541">
            <v>184.52</v>
          </cell>
          <cell r="H541">
            <v>184.52</v>
          </cell>
          <cell r="I541">
            <v>0</v>
          </cell>
        </row>
        <row r="542">
          <cell r="A542" t="str">
            <v>2.1.1.02.01.1140</v>
          </cell>
          <cell r="B542" t="str">
            <v>A</v>
          </cell>
          <cell r="C542">
            <v>2</v>
          </cell>
          <cell r="D542">
            <v>2961</v>
          </cell>
          <cell r="E542" t="str">
            <v xml:space="preserve">Face Digital                                     </v>
          </cell>
          <cell r="F542">
            <v>-849.5</v>
          </cell>
          <cell r="G542">
            <v>0</v>
          </cell>
          <cell r="H542">
            <v>0</v>
          </cell>
          <cell r="I542">
            <v>-849.5</v>
          </cell>
        </row>
        <row r="543">
          <cell r="A543" t="str">
            <v>2.1.1.02.01.1144</v>
          </cell>
          <cell r="B543" t="str">
            <v>A</v>
          </cell>
          <cell r="C543">
            <v>2</v>
          </cell>
          <cell r="D543">
            <v>2971</v>
          </cell>
          <cell r="E543" t="str">
            <v xml:space="preserve">Alcon Engenharia de Sistemas Ltda                </v>
          </cell>
          <cell r="F543">
            <v>0</v>
          </cell>
          <cell r="G543">
            <v>54921.16</v>
          </cell>
          <cell r="H543">
            <v>54921.16</v>
          </cell>
          <cell r="I543">
            <v>0</v>
          </cell>
        </row>
        <row r="544">
          <cell r="A544" t="str">
            <v>2.1.1.02.01.1151</v>
          </cell>
          <cell r="B544" t="str">
            <v>A</v>
          </cell>
          <cell r="C544">
            <v>2</v>
          </cell>
          <cell r="D544">
            <v>2983</v>
          </cell>
          <cell r="E544" t="str">
            <v xml:space="preserve">MLS Papéis Eireli EPP                            </v>
          </cell>
          <cell r="F544">
            <v>0</v>
          </cell>
          <cell r="G544">
            <v>6336</v>
          </cell>
          <cell r="H544">
            <v>6336</v>
          </cell>
          <cell r="I544">
            <v>0</v>
          </cell>
        </row>
        <row r="545">
          <cell r="A545" t="str">
            <v>2.1.1.02.01.1156</v>
          </cell>
          <cell r="B545" t="str">
            <v>A</v>
          </cell>
          <cell r="C545">
            <v>2</v>
          </cell>
          <cell r="D545">
            <v>2988</v>
          </cell>
          <cell r="E545" t="str">
            <v xml:space="preserve">F &amp; M Assistência Odontológica Ltda              </v>
          </cell>
          <cell r="F545">
            <v>0</v>
          </cell>
          <cell r="G545">
            <v>2316.11</v>
          </cell>
          <cell r="H545">
            <v>2316.11</v>
          </cell>
          <cell r="I545">
            <v>0</v>
          </cell>
        </row>
        <row r="546">
          <cell r="A546" t="str">
            <v>2.1.1.02.01.1164</v>
          </cell>
          <cell r="B546" t="str">
            <v>A</v>
          </cell>
          <cell r="C546">
            <v>2</v>
          </cell>
          <cell r="D546">
            <v>3782</v>
          </cell>
          <cell r="E546" t="str">
            <v xml:space="preserve">FEESC                                            </v>
          </cell>
          <cell r="F546">
            <v>0</v>
          </cell>
          <cell r="G546">
            <v>276682.39</v>
          </cell>
          <cell r="H546">
            <v>276682.39</v>
          </cell>
          <cell r="I546">
            <v>0</v>
          </cell>
        </row>
        <row r="547">
          <cell r="A547" t="str">
            <v>2.1.1.02.01.1170</v>
          </cell>
          <cell r="B547" t="str">
            <v>A</v>
          </cell>
          <cell r="C547">
            <v>2</v>
          </cell>
          <cell r="D547">
            <v>3806</v>
          </cell>
          <cell r="E547" t="str">
            <v xml:space="preserve">Assoc. Brasileira de Ouvidores                   </v>
          </cell>
          <cell r="F547">
            <v>-1472.58</v>
          </cell>
          <cell r="G547">
            <v>1472.58</v>
          </cell>
          <cell r="H547">
            <v>0</v>
          </cell>
          <cell r="I547">
            <v>0</v>
          </cell>
        </row>
        <row r="548">
          <cell r="A548" t="str">
            <v>2.1.1.02.01.1171</v>
          </cell>
          <cell r="B548" t="str">
            <v>A</v>
          </cell>
          <cell r="C548">
            <v>2</v>
          </cell>
          <cell r="D548">
            <v>3807</v>
          </cell>
          <cell r="E548" t="str">
            <v xml:space="preserve">Maria Lúcia M Costa - ME                         </v>
          </cell>
          <cell r="F548">
            <v>-94484.36</v>
          </cell>
          <cell r="G548">
            <v>0</v>
          </cell>
          <cell r="H548">
            <v>0</v>
          </cell>
          <cell r="I548">
            <v>-94484.36</v>
          </cell>
        </row>
        <row r="549">
          <cell r="A549" t="str">
            <v>2.1.1.02.01.1172</v>
          </cell>
          <cell r="B549" t="str">
            <v>A</v>
          </cell>
          <cell r="C549">
            <v>2</v>
          </cell>
          <cell r="D549">
            <v>3809</v>
          </cell>
          <cell r="E549" t="str">
            <v xml:space="preserve">SLI MEIO AMBIENTE E INFRAESTRUTURA Ltda          </v>
          </cell>
          <cell r="F549">
            <v>0</v>
          </cell>
          <cell r="G549">
            <v>166474.26999999999</v>
          </cell>
          <cell r="H549">
            <v>166474.26999999999</v>
          </cell>
          <cell r="I549">
            <v>0</v>
          </cell>
        </row>
        <row r="550">
          <cell r="A550" t="str">
            <v>2.1.1.02.01.1173</v>
          </cell>
          <cell r="B550" t="str">
            <v>A</v>
          </cell>
          <cell r="C550">
            <v>2</v>
          </cell>
          <cell r="D550">
            <v>3810</v>
          </cell>
          <cell r="E550" t="str">
            <v xml:space="preserve">Bauhaus do Brasil Ltda                           </v>
          </cell>
          <cell r="F550">
            <v>0</v>
          </cell>
          <cell r="G550">
            <v>10833.33</v>
          </cell>
          <cell r="H550">
            <v>10833.33</v>
          </cell>
          <cell r="I550">
            <v>0</v>
          </cell>
        </row>
        <row r="551">
          <cell r="A551" t="str">
            <v>2.1.1.02.01.1174</v>
          </cell>
          <cell r="B551" t="str">
            <v>A</v>
          </cell>
          <cell r="C551">
            <v>2</v>
          </cell>
          <cell r="D551">
            <v>3811</v>
          </cell>
          <cell r="E551" t="str">
            <v xml:space="preserve">Elevate Global Consultoria                       </v>
          </cell>
          <cell r="F551">
            <v>0</v>
          </cell>
          <cell r="G551">
            <v>2758</v>
          </cell>
          <cell r="H551">
            <v>2758</v>
          </cell>
          <cell r="I551">
            <v>0</v>
          </cell>
        </row>
        <row r="552">
          <cell r="A552" t="str">
            <v>2.1.1.02.01.1175</v>
          </cell>
          <cell r="B552" t="str">
            <v>A</v>
          </cell>
          <cell r="C552">
            <v>2</v>
          </cell>
          <cell r="D552">
            <v>3819</v>
          </cell>
          <cell r="E552" t="str">
            <v xml:space="preserve">Estok Comércio e Representações S.A              </v>
          </cell>
          <cell r="F552">
            <v>0</v>
          </cell>
          <cell r="G552">
            <v>59.9</v>
          </cell>
          <cell r="H552">
            <v>59.9</v>
          </cell>
          <cell r="I552">
            <v>0</v>
          </cell>
        </row>
        <row r="553">
          <cell r="A553" t="str">
            <v>2.1.1.02.01.1176</v>
          </cell>
          <cell r="B553" t="str">
            <v>A</v>
          </cell>
          <cell r="C553">
            <v>2</v>
          </cell>
          <cell r="D553">
            <v>3821</v>
          </cell>
          <cell r="E553" t="str">
            <v xml:space="preserve">Obriens do Brasil Cons. Emer. e M. Amb.          </v>
          </cell>
          <cell r="F553">
            <v>0</v>
          </cell>
          <cell r="G553">
            <v>0</v>
          </cell>
          <cell r="H553">
            <v>2526.04</v>
          </cell>
          <cell r="I553">
            <v>-2526.04</v>
          </cell>
        </row>
        <row r="554">
          <cell r="A554" t="str">
            <v>2.1.1.02.01.1177</v>
          </cell>
          <cell r="B554" t="str">
            <v>A</v>
          </cell>
          <cell r="C554">
            <v>2</v>
          </cell>
          <cell r="D554">
            <v>3822</v>
          </cell>
          <cell r="E554" t="str">
            <v xml:space="preserve">Ecoresponse Eireli EPP                           </v>
          </cell>
          <cell r="F554">
            <v>0</v>
          </cell>
          <cell r="G554">
            <v>0</v>
          </cell>
          <cell r="H554">
            <v>23974.26</v>
          </cell>
          <cell r="I554">
            <v>-23974.26</v>
          </cell>
        </row>
        <row r="555">
          <cell r="A555" t="str">
            <v>2.1.1.02.01.1178</v>
          </cell>
          <cell r="B555" t="str">
            <v>A</v>
          </cell>
          <cell r="C555">
            <v>2</v>
          </cell>
          <cell r="D555">
            <v>3823</v>
          </cell>
          <cell r="E555" t="str">
            <v xml:space="preserve">PNUD - Prog das Nações Unidas                    </v>
          </cell>
          <cell r="F555">
            <v>0</v>
          </cell>
          <cell r="G555">
            <v>19240</v>
          </cell>
          <cell r="H555">
            <v>19240</v>
          </cell>
          <cell r="I555">
            <v>0</v>
          </cell>
        </row>
        <row r="556">
          <cell r="A556" t="str">
            <v>2.1.1.03</v>
          </cell>
          <cell r="B556" t="str">
            <v>S</v>
          </cell>
          <cell r="C556">
            <v>2</v>
          </cell>
          <cell r="D556">
            <v>654</v>
          </cell>
          <cell r="E556" t="str">
            <v xml:space="preserve">Tributos e Contribuições a Pagar                 </v>
          </cell>
          <cell r="F556">
            <v>-2904736.59</v>
          </cell>
          <cell r="G556">
            <v>3581244.42</v>
          </cell>
          <cell r="H556">
            <v>2421822.77</v>
          </cell>
          <cell r="I556">
            <v>-1745314.94</v>
          </cell>
        </row>
        <row r="557">
          <cell r="A557" t="str">
            <v>2.1.1.03.01</v>
          </cell>
          <cell r="B557" t="str">
            <v>A</v>
          </cell>
          <cell r="C557">
            <v>2</v>
          </cell>
          <cell r="D557">
            <v>655</v>
          </cell>
          <cell r="E557" t="str">
            <v xml:space="preserve">PIS/PASEP                                        </v>
          </cell>
          <cell r="F557">
            <v>-279549.38</v>
          </cell>
          <cell r="G557">
            <v>354228.27</v>
          </cell>
          <cell r="H557">
            <v>265102.69</v>
          </cell>
          <cell r="I557">
            <v>-190423.8</v>
          </cell>
        </row>
        <row r="558">
          <cell r="A558" t="str">
            <v>2.1.1.03.02</v>
          </cell>
          <cell r="B558" t="str">
            <v>A</v>
          </cell>
          <cell r="C558">
            <v>2</v>
          </cell>
          <cell r="D558">
            <v>656</v>
          </cell>
          <cell r="E558" t="str">
            <v xml:space="preserve">COFINS                                           </v>
          </cell>
          <cell r="F558">
            <v>-1294751.44</v>
          </cell>
          <cell r="G558">
            <v>1638871.84</v>
          </cell>
          <cell r="H558">
            <v>1221794.68</v>
          </cell>
          <cell r="I558">
            <v>-877674.28</v>
          </cell>
        </row>
        <row r="559">
          <cell r="A559" t="str">
            <v>2.1.1.03.03</v>
          </cell>
          <cell r="B559" t="str">
            <v>A</v>
          </cell>
          <cell r="C559">
            <v>2</v>
          </cell>
          <cell r="D559">
            <v>657</v>
          </cell>
          <cell r="E559" t="str">
            <v xml:space="preserve">ISS Próprio                                      </v>
          </cell>
          <cell r="F559">
            <v>-402704.35</v>
          </cell>
          <cell r="G559">
            <v>402704.35</v>
          </cell>
          <cell r="H559">
            <v>312015.64</v>
          </cell>
          <cell r="I559">
            <v>-312015.64</v>
          </cell>
        </row>
        <row r="560">
          <cell r="A560" t="str">
            <v>2.1.1.03.04</v>
          </cell>
          <cell r="B560" t="str">
            <v>A</v>
          </cell>
          <cell r="C560">
            <v>2</v>
          </cell>
          <cell r="D560">
            <v>658</v>
          </cell>
          <cell r="E560" t="str">
            <v xml:space="preserve">IRPJ                                             </v>
          </cell>
          <cell r="F560">
            <v>0</v>
          </cell>
          <cell r="G560">
            <v>277464.63</v>
          </cell>
          <cell r="H560">
            <v>277464.63</v>
          </cell>
          <cell r="I560">
            <v>0</v>
          </cell>
        </row>
        <row r="561">
          <cell r="A561" t="str">
            <v>2.1.1.03.05</v>
          </cell>
          <cell r="B561" t="str">
            <v>A</v>
          </cell>
          <cell r="C561">
            <v>2</v>
          </cell>
          <cell r="D561">
            <v>659</v>
          </cell>
          <cell r="E561" t="str">
            <v xml:space="preserve">CSLL                                             </v>
          </cell>
          <cell r="F561">
            <v>-655483.57999999996</v>
          </cell>
          <cell r="G561">
            <v>679106.27</v>
          </cell>
          <cell r="H561">
            <v>160862.75</v>
          </cell>
          <cell r="I561">
            <v>-137240.06</v>
          </cell>
        </row>
        <row r="562">
          <cell r="A562" t="str">
            <v>2.1.1.03.06</v>
          </cell>
          <cell r="B562" t="str">
            <v>A</v>
          </cell>
          <cell r="C562">
            <v>2</v>
          </cell>
          <cell r="D562">
            <v>660</v>
          </cell>
          <cell r="E562" t="str">
            <v xml:space="preserve">ISS  Contribuinte Substituto                     </v>
          </cell>
          <cell r="F562">
            <v>-272247.84000000003</v>
          </cell>
          <cell r="G562">
            <v>228869.06</v>
          </cell>
          <cell r="H562">
            <v>184582.38</v>
          </cell>
          <cell r="I562">
            <v>-227961.16</v>
          </cell>
        </row>
        <row r="563">
          <cell r="A563" t="str">
            <v>2.1.1.04</v>
          </cell>
          <cell r="B563" t="str">
            <v>S</v>
          </cell>
          <cell r="C563">
            <v>2</v>
          </cell>
          <cell r="D563">
            <v>1905</v>
          </cell>
          <cell r="E563" t="str">
            <v xml:space="preserve">Salários a Pagar                                 </v>
          </cell>
          <cell r="F563">
            <v>0</v>
          </cell>
          <cell r="G563">
            <v>935568.47</v>
          </cell>
          <cell r="H563">
            <v>935568.47</v>
          </cell>
          <cell r="I563">
            <v>0</v>
          </cell>
        </row>
        <row r="564">
          <cell r="A564" t="str">
            <v>2.1.1.04.01</v>
          </cell>
          <cell r="B564" t="str">
            <v>A</v>
          </cell>
          <cell r="C564">
            <v>2</v>
          </cell>
          <cell r="D564">
            <v>662</v>
          </cell>
          <cell r="E564" t="str">
            <v xml:space="preserve">Salários a Pagar                                 </v>
          </cell>
          <cell r="F564">
            <v>0</v>
          </cell>
          <cell r="G564">
            <v>935568.47</v>
          </cell>
          <cell r="H564">
            <v>935568.47</v>
          </cell>
          <cell r="I564">
            <v>0</v>
          </cell>
        </row>
        <row r="565">
          <cell r="A565" t="str">
            <v>2.1.1.05</v>
          </cell>
          <cell r="B565" t="str">
            <v>S</v>
          </cell>
          <cell r="C565">
            <v>2</v>
          </cell>
          <cell r="D565">
            <v>663</v>
          </cell>
          <cell r="E565" t="str">
            <v xml:space="preserve">Encargos com Pessoal a pagar                     </v>
          </cell>
          <cell r="F565">
            <v>-861544.55</v>
          </cell>
          <cell r="G565">
            <v>861545.81</v>
          </cell>
          <cell r="H565">
            <v>1033450.37</v>
          </cell>
          <cell r="I565">
            <v>-1033449.11</v>
          </cell>
        </row>
        <row r="566">
          <cell r="A566" t="str">
            <v>2.1.1.05.01</v>
          </cell>
          <cell r="B566" t="str">
            <v>A</v>
          </cell>
          <cell r="C566">
            <v>2</v>
          </cell>
          <cell r="D566">
            <v>664</v>
          </cell>
          <cell r="E566" t="str">
            <v xml:space="preserve">INSS                                             </v>
          </cell>
          <cell r="F566">
            <v>-640767.39</v>
          </cell>
          <cell r="G566">
            <v>640767.56000000006</v>
          </cell>
          <cell r="H566">
            <v>700317.94</v>
          </cell>
          <cell r="I566">
            <v>-700317.77</v>
          </cell>
        </row>
        <row r="567">
          <cell r="A567" t="str">
            <v>2.1.1.05.02</v>
          </cell>
          <cell r="B567" t="str">
            <v>A</v>
          </cell>
          <cell r="C567">
            <v>2</v>
          </cell>
          <cell r="D567">
            <v>665</v>
          </cell>
          <cell r="E567" t="str">
            <v xml:space="preserve">FGTS                                             </v>
          </cell>
          <cell r="F567">
            <v>-195653.14</v>
          </cell>
          <cell r="G567">
            <v>195654.23</v>
          </cell>
          <cell r="H567">
            <v>310561.81</v>
          </cell>
          <cell r="I567">
            <v>-310560.71999999997</v>
          </cell>
        </row>
        <row r="568">
          <cell r="A568" t="str">
            <v>2.1.1.05.03</v>
          </cell>
          <cell r="B568" t="str">
            <v>A</v>
          </cell>
          <cell r="C568">
            <v>2</v>
          </cell>
          <cell r="D568">
            <v>666</v>
          </cell>
          <cell r="E568" t="str">
            <v xml:space="preserve">Portus Previdência Privada                       </v>
          </cell>
          <cell r="F568">
            <v>-9533.98</v>
          </cell>
          <cell r="G568">
            <v>9533.98</v>
          </cell>
          <cell r="H568">
            <v>8480.1299999999992</v>
          </cell>
          <cell r="I568">
            <v>-8480.1299999999992</v>
          </cell>
        </row>
        <row r="569">
          <cell r="A569" t="str">
            <v>2.1.1.05.04</v>
          </cell>
          <cell r="B569" t="str">
            <v>A</v>
          </cell>
          <cell r="C569">
            <v>2</v>
          </cell>
          <cell r="D569">
            <v>2240</v>
          </cell>
          <cell r="E569" t="str">
            <v xml:space="preserve">Encargos 20% INSS Terceiros - PF                 </v>
          </cell>
          <cell r="F569">
            <v>-15590.04</v>
          </cell>
          <cell r="G569">
            <v>15590.04</v>
          </cell>
          <cell r="H569">
            <v>14090.49</v>
          </cell>
          <cell r="I569">
            <v>-14090.49</v>
          </cell>
        </row>
        <row r="570">
          <cell r="A570" t="str">
            <v>2.1.1.06</v>
          </cell>
          <cell r="B570" t="str">
            <v>S</v>
          </cell>
          <cell r="C570">
            <v>2</v>
          </cell>
          <cell r="D570">
            <v>667</v>
          </cell>
          <cell r="E570" t="str">
            <v xml:space="preserve">Outras Contas de Pessoa Física a Pagar           </v>
          </cell>
          <cell r="F570">
            <v>-16974.34</v>
          </cell>
          <cell r="G570">
            <v>247456.17</v>
          </cell>
          <cell r="H570">
            <v>239043.38</v>
          </cell>
          <cell r="I570">
            <v>-8561.5499999999993</v>
          </cell>
        </row>
        <row r="571">
          <cell r="A571" t="str">
            <v>2.1.1.06.01</v>
          </cell>
          <cell r="B571" t="str">
            <v>A</v>
          </cell>
          <cell r="C571">
            <v>2</v>
          </cell>
          <cell r="D571">
            <v>668</v>
          </cell>
          <cell r="E571" t="str">
            <v xml:space="preserve">Pessoa Física a pagar                            </v>
          </cell>
          <cell r="F571">
            <v>-16974.34</v>
          </cell>
          <cell r="G571">
            <v>55739.21</v>
          </cell>
          <cell r="H571">
            <v>42705.13</v>
          </cell>
          <cell r="I571">
            <v>-3940.26</v>
          </cell>
        </row>
        <row r="572">
          <cell r="A572" t="str">
            <v>2.1.1.06.02</v>
          </cell>
          <cell r="B572" t="str">
            <v>A</v>
          </cell>
          <cell r="C572">
            <v>2</v>
          </cell>
          <cell r="D572">
            <v>669</v>
          </cell>
          <cell r="E572" t="str">
            <v xml:space="preserve">CONSAD                                           </v>
          </cell>
          <cell r="F572">
            <v>0</v>
          </cell>
          <cell r="G572">
            <v>24437.759999999998</v>
          </cell>
          <cell r="H572">
            <v>24437.759999999998</v>
          </cell>
          <cell r="I572">
            <v>0</v>
          </cell>
        </row>
        <row r="573">
          <cell r="A573" t="str">
            <v>2.1.1.06.03</v>
          </cell>
          <cell r="B573" t="str">
            <v>A</v>
          </cell>
          <cell r="C573">
            <v>2</v>
          </cell>
          <cell r="D573">
            <v>670</v>
          </cell>
          <cell r="E573" t="str">
            <v xml:space="preserve">CONFI                                            </v>
          </cell>
          <cell r="F573">
            <v>0</v>
          </cell>
          <cell r="G573">
            <v>5060.59</v>
          </cell>
          <cell r="H573">
            <v>5060.59</v>
          </cell>
          <cell r="I573">
            <v>0</v>
          </cell>
        </row>
        <row r="574">
          <cell r="A574" t="str">
            <v>2.1.1.06.05</v>
          </cell>
          <cell r="B574" t="str">
            <v>A</v>
          </cell>
          <cell r="C574">
            <v>2</v>
          </cell>
          <cell r="D574">
            <v>672</v>
          </cell>
          <cell r="E574" t="str">
            <v xml:space="preserve">Férias                                           </v>
          </cell>
          <cell r="F574">
            <v>0</v>
          </cell>
          <cell r="G574">
            <v>58368.71</v>
          </cell>
          <cell r="H574">
            <v>58368.71</v>
          </cell>
          <cell r="I574">
            <v>0</v>
          </cell>
        </row>
        <row r="575">
          <cell r="A575" t="str">
            <v>2.1.1.06.06</v>
          </cell>
          <cell r="B575" t="str">
            <v>A</v>
          </cell>
          <cell r="C575">
            <v>2</v>
          </cell>
          <cell r="D575">
            <v>673</v>
          </cell>
          <cell r="E575" t="str">
            <v xml:space="preserve">Estagiarios e Bolsistas a Pagar                  </v>
          </cell>
          <cell r="F575">
            <v>0</v>
          </cell>
          <cell r="G575">
            <v>65831.960000000006</v>
          </cell>
          <cell r="H575">
            <v>70453.25</v>
          </cell>
          <cell r="I575">
            <v>-4621.29</v>
          </cell>
        </row>
        <row r="576">
          <cell r="A576" t="str">
            <v>2.1.1.06.07</v>
          </cell>
          <cell r="B576" t="str">
            <v>A</v>
          </cell>
          <cell r="C576">
            <v>2</v>
          </cell>
          <cell r="D576">
            <v>674</v>
          </cell>
          <cell r="E576" t="str">
            <v xml:space="preserve">Rescisões a pagar                                </v>
          </cell>
          <cell r="F576">
            <v>0</v>
          </cell>
          <cell r="G576">
            <v>38017.94</v>
          </cell>
          <cell r="H576">
            <v>38017.94</v>
          </cell>
          <cell r="I576">
            <v>0</v>
          </cell>
        </row>
        <row r="577">
          <cell r="A577" t="str">
            <v>2.1.1.07</v>
          </cell>
          <cell r="B577" t="str">
            <v>S</v>
          </cell>
          <cell r="C577">
            <v>2</v>
          </cell>
          <cell r="D577">
            <v>675</v>
          </cell>
          <cell r="E577" t="str">
            <v xml:space="preserve">Valores Caucionados                              </v>
          </cell>
          <cell r="F577">
            <v>-1051448.7</v>
          </cell>
          <cell r="G577">
            <v>0</v>
          </cell>
          <cell r="H577">
            <v>7688.98</v>
          </cell>
          <cell r="I577">
            <v>-1059137.68</v>
          </cell>
        </row>
        <row r="578">
          <cell r="A578" t="str">
            <v>2.1.1.07.01</v>
          </cell>
          <cell r="B578" t="str">
            <v>A</v>
          </cell>
          <cell r="C578">
            <v>2</v>
          </cell>
          <cell r="D578">
            <v>676</v>
          </cell>
          <cell r="E578" t="str">
            <v xml:space="preserve">Valores Caucionados                              </v>
          </cell>
          <cell r="F578">
            <v>-24505.68</v>
          </cell>
          <cell r="G578">
            <v>0</v>
          </cell>
          <cell r="H578">
            <v>0</v>
          </cell>
          <cell r="I578">
            <v>-24505.68</v>
          </cell>
        </row>
        <row r="579">
          <cell r="A579" t="str">
            <v>2.1.1.07.10</v>
          </cell>
          <cell r="B579" t="str">
            <v>A</v>
          </cell>
          <cell r="C579">
            <v>2</v>
          </cell>
          <cell r="D579">
            <v>685</v>
          </cell>
          <cell r="E579" t="str">
            <v xml:space="preserve">Caução Linkcon                                   </v>
          </cell>
          <cell r="F579">
            <v>-34240.28</v>
          </cell>
          <cell r="G579">
            <v>0</v>
          </cell>
          <cell r="H579">
            <v>127.2</v>
          </cell>
          <cell r="I579">
            <v>-34367.480000000003</v>
          </cell>
        </row>
        <row r="580">
          <cell r="A580" t="str">
            <v>2.1.1.07.12</v>
          </cell>
          <cell r="B580" t="str">
            <v>A</v>
          </cell>
          <cell r="C580">
            <v>2</v>
          </cell>
          <cell r="D580">
            <v>1558</v>
          </cell>
          <cell r="E580" t="str">
            <v xml:space="preserve">Caução Tugbrasil                                 </v>
          </cell>
          <cell r="F580">
            <v>-13373.45</v>
          </cell>
          <cell r="G580">
            <v>0</v>
          </cell>
          <cell r="H580">
            <v>49.68</v>
          </cell>
          <cell r="I580">
            <v>-13423.13</v>
          </cell>
        </row>
        <row r="581">
          <cell r="A581" t="str">
            <v>2.1.1.07.20</v>
          </cell>
          <cell r="B581" t="str">
            <v>A</v>
          </cell>
          <cell r="C581">
            <v>2</v>
          </cell>
          <cell r="D581">
            <v>1741</v>
          </cell>
          <cell r="E581" t="str">
            <v xml:space="preserve">Caução 4M Construções                            </v>
          </cell>
          <cell r="F581">
            <v>-12369.81</v>
          </cell>
          <cell r="G581">
            <v>0</v>
          </cell>
          <cell r="H581">
            <v>45.95</v>
          </cell>
          <cell r="I581">
            <v>-12415.76</v>
          </cell>
        </row>
        <row r="582">
          <cell r="A582" t="str">
            <v>2.1.1.07.22</v>
          </cell>
          <cell r="B582" t="str">
            <v>A</v>
          </cell>
          <cell r="C582">
            <v>2</v>
          </cell>
          <cell r="D582">
            <v>1772</v>
          </cell>
          <cell r="E582" t="str">
            <v xml:space="preserve">Caução Petrobras Distribuidora                   </v>
          </cell>
          <cell r="F582">
            <v>-1223.5</v>
          </cell>
          <cell r="G582">
            <v>0</v>
          </cell>
          <cell r="H582">
            <v>4.55</v>
          </cell>
          <cell r="I582">
            <v>-1228.05</v>
          </cell>
        </row>
        <row r="583">
          <cell r="A583" t="str">
            <v>2.1.1.07.26</v>
          </cell>
          <cell r="B583" t="str">
            <v>A</v>
          </cell>
          <cell r="C583">
            <v>2</v>
          </cell>
          <cell r="D583">
            <v>1839</v>
          </cell>
          <cell r="E583" t="str">
            <v xml:space="preserve">Caução NM Engenharia e Construções               </v>
          </cell>
          <cell r="F583">
            <v>-1254.28</v>
          </cell>
          <cell r="G583">
            <v>0</v>
          </cell>
          <cell r="H583">
            <v>4.66</v>
          </cell>
          <cell r="I583">
            <v>-1258.94</v>
          </cell>
        </row>
        <row r="584">
          <cell r="A584" t="str">
            <v>2.1.1.07.29</v>
          </cell>
          <cell r="B584" t="str">
            <v>A</v>
          </cell>
          <cell r="C584">
            <v>2</v>
          </cell>
          <cell r="D584">
            <v>1866</v>
          </cell>
          <cell r="E584" t="str">
            <v xml:space="preserve">Caução Total Distribuidora                       </v>
          </cell>
          <cell r="F584">
            <v>-10385.42</v>
          </cell>
          <cell r="G584">
            <v>0</v>
          </cell>
          <cell r="H584">
            <v>38.58</v>
          </cell>
          <cell r="I584">
            <v>-10424</v>
          </cell>
        </row>
        <row r="585">
          <cell r="A585" t="str">
            <v>2.1.1.07.31</v>
          </cell>
          <cell r="B585" t="str">
            <v>A</v>
          </cell>
          <cell r="C585">
            <v>2</v>
          </cell>
          <cell r="D585">
            <v>1910</v>
          </cell>
          <cell r="E585" t="str">
            <v xml:space="preserve">Caução Assoc. Taxi Ponta da Espera               </v>
          </cell>
          <cell r="F585">
            <v>-286.04000000000002</v>
          </cell>
          <cell r="G585">
            <v>0</v>
          </cell>
          <cell r="H585">
            <v>1.06</v>
          </cell>
          <cell r="I585">
            <v>-287.10000000000002</v>
          </cell>
        </row>
        <row r="586">
          <cell r="A586" t="str">
            <v>2.1.1.07.33</v>
          </cell>
          <cell r="B586" t="str">
            <v>A</v>
          </cell>
          <cell r="C586">
            <v>2</v>
          </cell>
          <cell r="D586">
            <v>1979</v>
          </cell>
          <cell r="E586" t="str">
            <v xml:space="preserve">Caução Itaqui Energia                            </v>
          </cell>
          <cell r="F586">
            <v>-737042.56</v>
          </cell>
          <cell r="G586">
            <v>0</v>
          </cell>
          <cell r="H586">
            <v>2738.11</v>
          </cell>
          <cell r="I586">
            <v>-739780.67</v>
          </cell>
        </row>
        <row r="587">
          <cell r="A587" t="str">
            <v>2.1.1.07.34</v>
          </cell>
          <cell r="B587" t="str">
            <v>A</v>
          </cell>
          <cell r="C587">
            <v>2</v>
          </cell>
          <cell r="D587">
            <v>2054</v>
          </cell>
          <cell r="E587" t="str">
            <v xml:space="preserve">Caução Associação dos Práticos - APEM            </v>
          </cell>
          <cell r="F587">
            <v>-24156.99</v>
          </cell>
          <cell r="G587">
            <v>0</v>
          </cell>
          <cell r="H587">
            <v>89.74</v>
          </cell>
          <cell r="I587">
            <v>-24246.73</v>
          </cell>
        </row>
        <row r="588">
          <cell r="A588" t="str">
            <v>2.1.1.07.35</v>
          </cell>
          <cell r="B588" t="str">
            <v>A</v>
          </cell>
          <cell r="C588">
            <v>2</v>
          </cell>
          <cell r="D588">
            <v>2081</v>
          </cell>
          <cell r="E588" t="str">
            <v xml:space="preserve">Caução COPI                                      </v>
          </cell>
          <cell r="F588">
            <v>-29327.53</v>
          </cell>
          <cell r="G588">
            <v>0</v>
          </cell>
          <cell r="H588">
            <v>1063.22</v>
          </cell>
          <cell r="I588">
            <v>-30390.75</v>
          </cell>
        </row>
        <row r="589">
          <cell r="A589" t="str">
            <v>2.1.1.07.37</v>
          </cell>
          <cell r="B589" t="str">
            <v>A</v>
          </cell>
          <cell r="C589">
            <v>2</v>
          </cell>
          <cell r="D589">
            <v>2126</v>
          </cell>
          <cell r="E589" t="str">
            <v xml:space="preserve">Caução Pedreiras                                 </v>
          </cell>
          <cell r="F589">
            <v>-453.58</v>
          </cell>
          <cell r="G589">
            <v>0</v>
          </cell>
          <cell r="H589">
            <v>955.96</v>
          </cell>
          <cell r="I589">
            <v>-1409.54</v>
          </cell>
        </row>
        <row r="590">
          <cell r="A590" t="str">
            <v>2.1.1.07.38</v>
          </cell>
          <cell r="B590" t="str">
            <v>A</v>
          </cell>
          <cell r="C590">
            <v>2</v>
          </cell>
          <cell r="D590">
            <v>2127</v>
          </cell>
          <cell r="E590" t="str">
            <v xml:space="preserve">Caução Bradesco                                  </v>
          </cell>
          <cell r="F590">
            <v>-4560.8</v>
          </cell>
          <cell r="G590">
            <v>0</v>
          </cell>
          <cell r="H590">
            <v>16.940000000000001</v>
          </cell>
          <cell r="I590">
            <v>-4577.74</v>
          </cell>
        </row>
        <row r="591">
          <cell r="A591" t="str">
            <v>2.1.1.07.39</v>
          </cell>
          <cell r="B591" t="str">
            <v>A</v>
          </cell>
          <cell r="C591">
            <v>2</v>
          </cell>
          <cell r="D591">
            <v>2128</v>
          </cell>
          <cell r="E591" t="str">
            <v xml:space="preserve">Caução MIC Operações                             </v>
          </cell>
          <cell r="F591">
            <v>-628.02</v>
          </cell>
          <cell r="G591">
            <v>0</v>
          </cell>
          <cell r="H591">
            <v>956.6</v>
          </cell>
          <cell r="I591">
            <v>-1584.62</v>
          </cell>
        </row>
        <row r="592">
          <cell r="A592" t="str">
            <v>2.1.1.07.41</v>
          </cell>
          <cell r="B592" t="str">
            <v>A</v>
          </cell>
          <cell r="C592">
            <v>2</v>
          </cell>
          <cell r="D592">
            <v>2138</v>
          </cell>
          <cell r="E592" t="str">
            <v xml:space="preserve">Caução Rebras Rebocadores                        </v>
          </cell>
          <cell r="F592">
            <v>-627.27</v>
          </cell>
          <cell r="G592">
            <v>0</v>
          </cell>
          <cell r="H592">
            <v>2.33</v>
          </cell>
          <cell r="I592">
            <v>-629.6</v>
          </cell>
        </row>
        <row r="593">
          <cell r="A593" t="str">
            <v>2.1.1.07.43</v>
          </cell>
          <cell r="B593" t="str">
            <v>A</v>
          </cell>
          <cell r="C593">
            <v>2</v>
          </cell>
          <cell r="D593">
            <v>2147</v>
          </cell>
          <cell r="E593" t="str">
            <v xml:space="preserve">Caução Brazil Maritima                           </v>
          </cell>
          <cell r="F593">
            <v>-1922.68</v>
          </cell>
          <cell r="G593">
            <v>0</v>
          </cell>
          <cell r="H593">
            <v>7.14</v>
          </cell>
          <cell r="I593">
            <v>-1929.82</v>
          </cell>
        </row>
        <row r="594">
          <cell r="A594" t="str">
            <v>2.1.1.07.46</v>
          </cell>
          <cell r="B594" t="str">
            <v>A</v>
          </cell>
          <cell r="C594">
            <v>2</v>
          </cell>
          <cell r="D594">
            <v>2212</v>
          </cell>
          <cell r="E594" t="str">
            <v xml:space="preserve">Caução Multiclínicas Nacional                    </v>
          </cell>
          <cell r="F594">
            <v>-18124.07</v>
          </cell>
          <cell r="G594">
            <v>0</v>
          </cell>
          <cell r="H594">
            <v>90.62</v>
          </cell>
          <cell r="I594">
            <v>-18214.689999999999</v>
          </cell>
        </row>
        <row r="595">
          <cell r="A595" t="str">
            <v>2.1.1.07.47</v>
          </cell>
          <cell r="B595" t="str">
            <v>A</v>
          </cell>
          <cell r="C595">
            <v>2</v>
          </cell>
          <cell r="D595">
            <v>2213</v>
          </cell>
          <cell r="E595" t="str">
            <v xml:space="preserve">Caução Essencial                                 </v>
          </cell>
          <cell r="F595">
            <v>-25531.85</v>
          </cell>
          <cell r="G595">
            <v>0</v>
          </cell>
          <cell r="H595">
            <v>127.66</v>
          </cell>
          <cell r="I595">
            <v>-25659.51</v>
          </cell>
        </row>
        <row r="596">
          <cell r="A596" t="str">
            <v>2.1.1.07.48</v>
          </cell>
          <cell r="B596" t="str">
            <v>A</v>
          </cell>
          <cell r="C596">
            <v>2</v>
          </cell>
          <cell r="D596">
            <v>2214</v>
          </cell>
          <cell r="E596" t="str">
            <v xml:space="preserve">Caução Brasbunker Participações S/A              </v>
          </cell>
          <cell r="F596">
            <v>-13378.71</v>
          </cell>
          <cell r="G596">
            <v>0</v>
          </cell>
          <cell r="H596">
            <v>49.7</v>
          </cell>
          <cell r="I596">
            <v>-13428.41</v>
          </cell>
        </row>
        <row r="597">
          <cell r="A597" t="str">
            <v>2.1.1.07.49</v>
          </cell>
          <cell r="B597" t="str">
            <v>A</v>
          </cell>
          <cell r="C597">
            <v>2</v>
          </cell>
          <cell r="D597">
            <v>2215</v>
          </cell>
          <cell r="E597" t="str">
            <v xml:space="preserve">Caução Transrio Transporte e Logistica           </v>
          </cell>
          <cell r="F597">
            <v>-1246.56</v>
          </cell>
          <cell r="G597">
            <v>0</v>
          </cell>
          <cell r="H597">
            <v>4.63</v>
          </cell>
          <cell r="I597">
            <v>-1251.19</v>
          </cell>
        </row>
        <row r="598">
          <cell r="A598" t="str">
            <v>2.1.1.07.50</v>
          </cell>
          <cell r="B598" t="str">
            <v>A</v>
          </cell>
          <cell r="C598">
            <v>2</v>
          </cell>
          <cell r="D598">
            <v>2216</v>
          </cell>
          <cell r="E598" t="str">
            <v xml:space="preserve">Caução Distribuidora Tabocão Ltda                </v>
          </cell>
          <cell r="F598">
            <v>-497.86</v>
          </cell>
          <cell r="G598">
            <v>0</v>
          </cell>
          <cell r="H598">
            <v>1.85</v>
          </cell>
          <cell r="I598">
            <v>-499.71</v>
          </cell>
        </row>
        <row r="599">
          <cell r="A599" t="str">
            <v>2.1.1.07.53</v>
          </cell>
          <cell r="B599" t="str">
            <v>A</v>
          </cell>
          <cell r="C599">
            <v>2</v>
          </cell>
          <cell r="D599">
            <v>2267</v>
          </cell>
          <cell r="E599" t="str">
            <v xml:space="preserve">Caução Distribuidora Copystar                    </v>
          </cell>
          <cell r="F599">
            <v>-7507.96</v>
          </cell>
          <cell r="G599">
            <v>0</v>
          </cell>
          <cell r="H599">
            <v>27.89</v>
          </cell>
          <cell r="I599">
            <v>-7535.85</v>
          </cell>
        </row>
        <row r="600">
          <cell r="A600" t="str">
            <v>2.1.1.07.54</v>
          </cell>
          <cell r="B600" t="str">
            <v>A</v>
          </cell>
          <cell r="C600">
            <v>2</v>
          </cell>
          <cell r="D600">
            <v>2359</v>
          </cell>
          <cell r="E600" t="str">
            <v xml:space="preserve">Caução Intermodal Organização de Eventos         </v>
          </cell>
          <cell r="F600">
            <v>-2279.41</v>
          </cell>
          <cell r="G600">
            <v>0</v>
          </cell>
          <cell r="H600">
            <v>8.4700000000000006</v>
          </cell>
          <cell r="I600">
            <v>-2287.88</v>
          </cell>
        </row>
        <row r="601">
          <cell r="A601" t="str">
            <v>2.1.1.07.56</v>
          </cell>
          <cell r="B601" t="str">
            <v>A</v>
          </cell>
          <cell r="C601">
            <v>2</v>
          </cell>
          <cell r="D601">
            <v>2388</v>
          </cell>
          <cell r="E601" t="str">
            <v xml:space="preserve">Caução Telefônica Brasil S.A.                    </v>
          </cell>
          <cell r="F601">
            <v>-14649.81</v>
          </cell>
          <cell r="G601">
            <v>0</v>
          </cell>
          <cell r="H601">
            <v>54.42</v>
          </cell>
          <cell r="I601">
            <v>-14704.23</v>
          </cell>
        </row>
        <row r="602">
          <cell r="A602" t="str">
            <v>2.1.1.07.58</v>
          </cell>
          <cell r="B602" t="str">
            <v>A</v>
          </cell>
          <cell r="C602">
            <v>2</v>
          </cell>
          <cell r="D602">
            <v>2453</v>
          </cell>
          <cell r="E602" t="str">
            <v xml:space="preserve">Caução Maxtec Serviços Gerais e Man. Ind         </v>
          </cell>
          <cell r="F602">
            <v>-564.24</v>
          </cell>
          <cell r="G602">
            <v>0</v>
          </cell>
          <cell r="H602">
            <v>2.82</v>
          </cell>
          <cell r="I602">
            <v>-567.05999999999995</v>
          </cell>
        </row>
        <row r="603">
          <cell r="A603" t="str">
            <v>2.1.1.07.59</v>
          </cell>
          <cell r="B603" t="str">
            <v>A</v>
          </cell>
          <cell r="C603">
            <v>2</v>
          </cell>
          <cell r="D603">
            <v>2475</v>
          </cell>
          <cell r="E603" t="str">
            <v xml:space="preserve">Caução Transmasut                                </v>
          </cell>
          <cell r="F603">
            <v>-1070.23</v>
          </cell>
          <cell r="G603">
            <v>0</v>
          </cell>
          <cell r="H603">
            <v>3.98</v>
          </cell>
          <cell r="I603">
            <v>-1074.21</v>
          </cell>
        </row>
        <row r="604">
          <cell r="A604" t="str">
            <v>2.1.1.07.60</v>
          </cell>
          <cell r="B604" t="str">
            <v>A</v>
          </cell>
          <cell r="C604">
            <v>2</v>
          </cell>
          <cell r="D604">
            <v>2518</v>
          </cell>
          <cell r="E604" t="str">
            <v xml:space="preserve">Caução Serviporto                                </v>
          </cell>
          <cell r="F604">
            <v>-646.58000000000004</v>
          </cell>
          <cell r="G604">
            <v>0</v>
          </cell>
          <cell r="H604">
            <v>2.4</v>
          </cell>
          <cell r="I604">
            <v>-648.98</v>
          </cell>
        </row>
        <row r="605">
          <cell r="A605" t="str">
            <v>2.1.1.07.61</v>
          </cell>
          <cell r="B605" t="str">
            <v>A</v>
          </cell>
          <cell r="C605">
            <v>2</v>
          </cell>
          <cell r="D605">
            <v>2520</v>
          </cell>
          <cell r="E605" t="str">
            <v xml:space="preserve">Caução Green Distribuidora de Petróleo           </v>
          </cell>
          <cell r="F605">
            <v>-1041.5999999999999</v>
          </cell>
          <cell r="G605">
            <v>0</v>
          </cell>
          <cell r="H605">
            <v>3.87</v>
          </cell>
          <cell r="I605">
            <v>-1045.47</v>
          </cell>
        </row>
        <row r="606">
          <cell r="A606" t="str">
            <v>2.1.1.07.62</v>
          </cell>
          <cell r="B606" t="str">
            <v>A</v>
          </cell>
          <cell r="C606">
            <v>2</v>
          </cell>
          <cell r="D606">
            <v>2531</v>
          </cell>
          <cell r="E606" t="str">
            <v xml:space="preserve">Caução Internacional Marítima Ltda               </v>
          </cell>
          <cell r="F606">
            <v>-351.54</v>
          </cell>
          <cell r="G606">
            <v>0</v>
          </cell>
          <cell r="H606">
            <v>1.31</v>
          </cell>
          <cell r="I606">
            <v>-352.85</v>
          </cell>
        </row>
        <row r="607">
          <cell r="A607" t="str">
            <v>2.1.1.07.63</v>
          </cell>
          <cell r="B607" t="str">
            <v>A</v>
          </cell>
          <cell r="C607">
            <v>2</v>
          </cell>
          <cell r="D607">
            <v>2542</v>
          </cell>
          <cell r="E607" t="str">
            <v xml:space="preserve">Caução L de J Pereira- Me                        </v>
          </cell>
          <cell r="F607">
            <v>-4927.4799999999996</v>
          </cell>
          <cell r="G607">
            <v>0</v>
          </cell>
          <cell r="H607">
            <v>18.309999999999999</v>
          </cell>
          <cell r="I607">
            <v>-4945.79</v>
          </cell>
        </row>
        <row r="608">
          <cell r="A608" t="str">
            <v>2.1.1.07.65</v>
          </cell>
          <cell r="B608" t="str">
            <v>A</v>
          </cell>
          <cell r="C608">
            <v>2</v>
          </cell>
          <cell r="D608">
            <v>2592</v>
          </cell>
          <cell r="E608" t="str">
            <v xml:space="preserve">Caução Glenda de Lourdes                         </v>
          </cell>
          <cell r="F608">
            <v>-7979.59</v>
          </cell>
          <cell r="G608">
            <v>0</v>
          </cell>
          <cell r="H608">
            <v>29.64</v>
          </cell>
          <cell r="I608">
            <v>-8009.23</v>
          </cell>
        </row>
        <row r="609">
          <cell r="A609" t="str">
            <v>2.1.1.07.69</v>
          </cell>
          <cell r="B609" t="str">
            <v>A</v>
          </cell>
          <cell r="C609">
            <v>2</v>
          </cell>
          <cell r="D609">
            <v>2666</v>
          </cell>
          <cell r="E609" t="str">
            <v xml:space="preserve">Caução Rohde Nielsen                             </v>
          </cell>
          <cell r="F609">
            <v>-49518.09</v>
          </cell>
          <cell r="G609">
            <v>0</v>
          </cell>
          <cell r="H609">
            <v>183.96</v>
          </cell>
          <cell r="I609">
            <v>-49702.05</v>
          </cell>
        </row>
        <row r="610">
          <cell r="A610" t="str">
            <v>2.1.1.07.71</v>
          </cell>
          <cell r="B610" t="str">
            <v>A</v>
          </cell>
          <cell r="C610">
            <v>2</v>
          </cell>
          <cell r="D610">
            <v>2734</v>
          </cell>
          <cell r="E610" t="str">
            <v xml:space="preserve">Caução Pedro Yan                                 </v>
          </cell>
          <cell r="F610">
            <v>-1597.67</v>
          </cell>
          <cell r="G610">
            <v>0</v>
          </cell>
          <cell r="H610">
            <v>5.94</v>
          </cell>
          <cell r="I610">
            <v>-1603.61</v>
          </cell>
        </row>
        <row r="611">
          <cell r="A611" t="str">
            <v>2.1.1.07.73</v>
          </cell>
          <cell r="B611" t="str">
            <v>A</v>
          </cell>
          <cell r="C611">
            <v>2</v>
          </cell>
          <cell r="D611">
            <v>2862</v>
          </cell>
          <cell r="E611" t="str">
            <v xml:space="preserve">Caução Machado Transportadora                    </v>
          </cell>
          <cell r="F611">
            <v>-489.69</v>
          </cell>
          <cell r="G611">
            <v>0</v>
          </cell>
          <cell r="H611">
            <v>1.82</v>
          </cell>
          <cell r="I611">
            <v>-491.51</v>
          </cell>
        </row>
        <row r="612">
          <cell r="A612" t="str">
            <v>2.1.1.07.74</v>
          </cell>
          <cell r="B612" t="str">
            <v>A</v>
          </cell>
          <cell r="C612">
            <v>2</v>
          </cell>
          <cell r="D612">
            <v>2880</v>
          </cell>
          <cell r="E612" t="str">
            <v xml:space="preserve">Caução Rentank                                   </v>
          </cell>
          <cell r="F612">
            <v>-2202.2600000000002</v>
          </cell>
          <cell r="G612">
            <v>0</v>
          </cell>
          <cell r="H612">
            <v>8.18</v>
          </cell>
          <cell r="I612">
            <v>-2210.44</v>
          </cell>
        </row>
        <row r="613">
          <cell r="A613" t="str">
            <v>2.1.1.07.75</v>
          </cell>
          <cell r="B613" t="str">
            <v>A</v>
          </cell>
          <cell r="C613">
            <v>2</v>
          </cell>
          <cell r="D613">
            <v>2882</v>
          </cell>
          <cell r="E613" t="str">
            <v xml:space="preserve">Caução GDX                                       </v>
          </cell>
          <cell r="F613">
            <v>-837.07</v>
          </cell>
          <cell r="G613">
            <v>0</v>
          </cell>
          <cell r="H613">
            <v>3.11</v>
          </cell>
          <cell r="I613">
            <v>-840.18</v>
          </cell>
        </row>
        <row r="614">
          <cell r="A614" t="str">
            <v>2.1.1.07.76</v>
          </cell>
          <cell r="B614" t="str">
            <v>A</v>
          </cell>
          <cell r="C614">
            <v>2</v>
          </cell>
          <cell r="D614">
            <v>2964</v>
          </cell>
          <cell r="E614" t="str">
            <v xml:space="preserve">Caução Tequimar                                  </v>
          </cell>
          <cell r="F614">
            <v>-648.54</v>
          </cell>
          <cell r="G614">
            <v>0</v>
          </cell>
          <cell r="H614">
            <v>2.41</v>
          </cell>
          <cell r="I614">
            <v>-650.95000000000005</v>
          </cell>
        </row>
        <row r="615">
          <cell r="A615" t="str">
            <v>2.1.1.07.77</v>
          </cell>
          <cell r="B615" t="str">
            <v>A</v>
          </cell>
          <cell r="C615">
            <v>2</v>
          </cell>
          <cell r="D615">
            <v>3825</v>
          </cell>
          <cell r="E615" t="str">
            <v xml:space="preserve">Caução Saam Smit                                 </v>
          </cell>
          <cell r="F615">
            <v>0</v>
          </cell>
          <cell r="G615">
            <v>0</v>
          </cell>
          <cell r="H615">
            <v>954.27</v>
          </cell>
          <cell r="I615">
            <v>-954.27</v>
          </cell>
        </row>
        <row r="616">
          <cell r="A616" t="str">
            <v>2.1.1.08</v>
          </cell>
          <cell r="B616" t="str">
            <v>S</v>
          </cell>
          <cell r="C616">
            <v>2</v>
          </cell>
          <cell r="D616">
            <v>686</v>
          </cell>
          <cell r="E616" t="str">
            <v xml:space="preserve">Outros Créditos a Pagar                          </v>
          </cell>
          <cell r="F616">
            <v>-22189747.91</v>
          </cell>
          <cell r="G616">
            <v>157104.89000000001</v>
          </cell>
          <cell r="H616">
            <v>2378473.48</v>
          </cell>
          <cell r="I616">
            <v>-24411116.5</v>
          </cell>
        </row>
        <row r="617">
          <cell r="A617" t="str">
            <v>2.1.1.08.01</v>
          </cell>
          <cell r="B617" t="str">
            <v>A</v>
          </cell>
          <cell r="C617">
            <v>2</v>
          </cell>
          <cell r="D617">
            <v>687</v>
          </cell>
          <cell r="E617" t="str">
            <v xml:space="preserve">Juros s/Cap Proprio a Pagar Gov Estado           </v>
          </cell>
          <cell r="F617">
            <v>-21326498.98</v>
          </cell>
          <cell r="G617">
            <v>0</v>
          </cell>
          <cell r="H617">
            <v>2299209.88</v>
          </cell>
          <cell r="I617">
            <v>-23625708.859999999</v>
          </cell>
        </row>
        <row r="618">
          <cell r="A618" t="str">
            <v>2.1.1.08.02</v>
          </cell>
          <cell r="B618" t="str">
            <v>A</v>
          </cell>
          <cell r="C618">
            <v>2</v>
          </cell>
          <cell r="D618">
            <v>688</v>
          </cell>
          <cell r="E618" t="str">
            <v xml:space="preserve">Valores a Devolver                               </v>
          </cell>
          <cell r="F618">
            <v>-32208.639999999999</v>
          </cell>
          <cell r="G618">
            <v>0</v>
          </cell>
          <cell r="H618">
            <v>0</v>
          </cell>
          <cell r="I618">
            <v>-32208.639999999999</v>
          </cell>
        </row>
        <row r="619">
          <cell r="A619" t="str">
            <v>2.1.1.08.04</v>
          </cell>
          <cell r="B619" t="str">
            <v>A</v>
          </cell>
          <cell r="C619">
            <v>2</v>
          </cell>
          <cell r="D619">
            <v>690</v>
          </cell>
          <cell r="E619" t="str">
            <v xml:space="preserve">Rendimentos s/ Aplicações - DNIT 173             </v>
          </cell>
          <cell r="F619">
            <v>-703144.58</v>
          </cell>
          <cell r="G619">
            <v>0</v>
          </cell>
          <cell r="H619">
            <v>0</v>
          </cell>
          <cell r="I619">
            <v>-703144.58</v>
          </cell>
        </row>
        <row r="620">
          <cell r="A620" t="str">
            <v>2.1.1.08.11</v>
          </cell>
          <cell r="B620" t="str">
            <v>A</v>
          </cell>
          <cell r="C620">
            <v>2</v>
          </cell>
          <cell r="D620">
            <v>697</v>
          </cell>
          <cell r="E620" t="str">
            <v xml:space="preserve">Rendimentos s/ Aplicações - SEP/001/2007         </v>
          </cell>
          <cell r="F620">
            <v>-73.5</v>
          </cell>
          <cell r="G620">
            <v>0</v>
          </cell>
          <cell r="H620">
            <v>0</v>
          </cell>
          <cell r="I620">
            <v>-73.5</v>
          </cell>
        </row>
        <row r="621">
          <cell r="A621" t="str">
            <v>2.1.1.08.13</v>
          </cell>
          <cell r="B621" t="str">
            <v>A</v>
          </cell>
          <cell r="C621">
            <v>2</v>
          </cell>
          <cell r="D621">
            <v>1463</v>
          </cell>
          <cell r="E621" t="str">
            <v xml:space="preserve">Depósito de Terceiros - SEP/012/2011             </v>
          </cell>
          <cell r="F621">
            <v>-28.5</v>
          </cell>
          <cell r="G621">
            <v>0</v>
          </cell>
          <cell r="H621">
            <v>0</v>
          </cell>
          <cell r="I621">
            <v>-28.5</v>
          </cell>
        </row>
        <row r="622">
          <cell r="A622" t="str">
            <v>2.1.1.08.15</v>
          </cell>
          <cell r="B622" t="str">
            <v>A</v>
          </cell>
          <cell r="C622">
            <v>2</v>
          </cell>
          <cell r="D622">
            <v>1693</v>
          </cell>
          <cell r="E622" t="str">
            <v xml:space="preserve">Adiantamento de Clientes                         </v>
          </cell>
          <cell r="F622">
            <v>-91938.97</v>
          </cell>
          <cell r="G622">
            <v>125315</v>
          </cell>
          <cell r="H622">
            <v>34433</v>
          </cell>
          <cell r="I622">
            <v>-1056.97</v>
          </cell>
        </row>
        <row r="623">
          <cell r="A623" t="str">
            <v>2.1.1.08.19</v>
          </cell>
          <cell r="B623" t="str">
            <v>A</v>
          </cell>
          <cell r="C623">
            <v>2</v>
          </cell>
          <cell r="D623">
            <v>2796</v>
          </cell>
          <cell r="E623" t="str">
            <v xml:space="preserve">Ressarcimento Cessão com Ônus TJ                 </v>
          </cell>
          <cell r="F623">
            <v>-7643.67</v>
          </cell>
          <cell r="G623">
            <v>7643.15</v>
          </cell>
          <cell r="H623">
            <v>12240.19</v>
          </cell>
          <cell r="I623">
            <v>-12240.71</v>
          </cell>
        </row>
        <row r="624">
          <cell r="A624" t="str">
            <v>2.1.1.08.20</v>
          </cell>
          <cell r="B624" t="str">
            <v>A</v>
          </cell>
          <cell r="C624">
            <v>2</v>
          </cell>
          <cell r="D624">
            <v>2797</v>
          </cell>
          <cell r="E624" t="str">
            <v xml:space="preserve">Ressarcimento Cessão com Ônus  UFMA              </v>
          </cell>
          <cell r="F624">
            <v>-28211.07</v>
          </cell>
          <cell r="G624">
            <v>24146.74</v>
          </cell>
          <cell r="H624">
            <v>32590.41</v>
          </cell>
          <cell r="I624">
            <v>-36654.74</v>
          </cell>
        </row>
        <row r="625">
          <cell r="A625" t="str">
            <v>2.1.1.09</v>
          </cell>
          <cell r="B625" t="str">
            <v>S</v>
          </cell>
          <cell r="C625">
            <v>2</v>
          </cell>
          <cell r="D625">
            <v>699</v>
          </cell>
          <cell r="E625" t="str">
            <v xml:space="preserve">Valores Consignados a Recolher                   </v>
          </cell>
          <cell r="F625">
            <v>-1210052.3</v>
          </cell>
          <cell r="G625">
            <v>1205140.1599999999</v>
          </cell>
          <cell r="H625">
            <v>1863384.32</v>
          </cell>
          <cell r="I625">
            <v>-1868296.46</v>
          </cell>
        </row>
        <row r="626">
          <cell r="A626" t="str">
            <v>2.1.1.09.03</v>
          </cell>
          <cell r="B626" t="str">
            <v>A</v>
          </cell>
          <cell r="C626">
            <v>2</v>
          </cell>
          <cell r="D626">
            <v>702</v>
          </cell>
          <cell r="E626" t="str">
            <v xml:space="preserve">IRRF s/ salário 0561                             </v>
          </cell>
          <cell r="F626">
            <v>-420335.21</v>
          </cell>
          <cell r="G626">
            <v>420335.18</v>
          </cell>
          <cell r="H626">
            <v>868996.56</v>
          </cell>
          <cell r="I626">
            <v>-868996.59</v>
          </cell>
        </row>
        <row r="627">
          <cell r="A627" t="str">
            <v>2.1.1.09.04</v>
          </cell>
          <cell r="B627" t="str">
            <v>A</v>
          </cell>
          <cell r="C627">
            <v>2</v>
          </cell>
          <cell r="D627">
            <v>703</v>
          </cell>
          <cell r="E627" t="str">
            <v xml:space="preserve">IRRF Pessoa Jurídica 1708                        </v>
          </cell>
          <cell r="F627">
            <v>-20969.13</v>
          </cell>
          <cell r="G627">
            <v>27948.639999999999</v>
          </cell>
          <cell r="H627">
            <v>36829.629999999997</v>
          </cell>
          <cell r="I627">
            <v>-29850.12</v>
          </cell>
        </row>
        <row r="628">
          <cell r="A628" t="str">
            <v>2.1.1.09.05</v>
          </cell>
          <cell r="B628" t="str">
            <v>A</v>
          </cell>
          <cell r="C628">
            <v>2</v>
          </cell>
          <cell r="D628">
            <v>704</v>
          </cell>
          <cell r="E628" t="str">
            <v xml:space="preserve">PIS/Cofins/Csll - 5952                           </v>
          </cell>
          <cell r="F628">
            <v>-138012.38</v>
          </cell>
          <cell r="G628">
            <v>132639.87</v>
          </cell>
          <cell r="H628">
            <v>195328.81</v>
          </cell>
          <cell r="I628">
            <v>-200701.32</v>
          </cell>
        </row>
        <row r="629">
          <cell r="A629" t="str">
            <v>2.1.1.09.06</v>
          </cell>
          <cell r="B629" t="str">
            <v>A</v>
          </cell>
          <cell r="C629">
            <v>2</v>
          </cell>
          <cell r="D629">
            <v>705</v>
          </cell>
          <cell r="E629" t="str">
            <v xml:space="preserve">INSS Retido de terceiros PJ                      </v>
          </cell>
          <cell r="F629">
            <v>-240232.65</v>
          </cell>
          <cell r="G629">
            <v>254086.32</v>
          </cell>
          <cell r="H629">
            <v>314024.71999999997</v>
          </cell>
          <cell r="I629">
            <v>-300171.05</v>
          </cell>
        </row>
        <row r="630">
          <cell r="A630" t="str">
            <v>2.1.1.09.07</v>
          </cell>
          <cell r="B630" t="str">
            <v>A</v>
          </cell>
          <cell r="C630">
            <v>2</v>
          </cell>
          <cell r="D630">
            <v>706</v>
          </cell>
          <cell r="E630" t="str">
            <v xml:space="preserve">ISS Retido  Pessoa Jurídica                      </v>
          </cell>
          <cell r="F630">
            <v>-184637.57</v>
          </cell>
          <cell r="G630">
            <v>145564.67000000001</v>
          </cell>
          <cell r="H630">
            <v>186529.33</v>
          </cell>
          <cell r="I630">
            <v>-225602.23</v>
          </cell>
        </row>
        <row r="631">
          <cell r="A631" t="str">
            <v>2.1.1.09.08</v>
          </cell>
          <cell r="B631" t="str">
            <v>A</v>
          </cell>
          <cell r="C631">
            <v>2</v>
          </cell>
          <cell r="D631">
            <v>707</v>
          </cell>
          <cell r="E631" t="str">
            <v xml:space="preserve">Pensão Alimentícia a pagar                       </v>
          </cell>
          <cell r="F631">
            <v>0</v>
          </cell>
          <cell r="G631">
            <v>20707.88</v>
          </cell>
          <cell r="H631">
            <v>22033.3</v>
          </cell>
          <cell r="I631">
            <v>-1325.42</v>
          </cell>
        </row>
        <row r="632">
          <cell r="A632" t="str">
            <v>2.1.1.09.09</v>
          </cell>
          <cell r="B632" t="str">
            <v>A</v>
          </cell>
          <cell r="C632">
            <v>2</v>
          </cell>
          <cell r="D632">
            <v>708</v>
          </cell>
          <cell r="E632" t="str">
            <v xml:space="preserve">ISS Retido Pessoa Física                         </v>
          </cell>
          <cell r="F632">
            <v>-4737.93</v>
          </cell>
          <cell r="G632">
            <v>1650.7</v>
          </cell>
          <cell r="H632">
            <v>1305.3699999999999</v>
          </cell>
          <cell r="I632">
            <v>-4392.6000000000004</v>
          </cell>
        </row>
        <row r="633">
          <cell r="A633" t="str">
            <v>2.1.1.09.10</v>
          </cell>
          <cell r="B633" t="str">
            <v>A</v>
          </cell>
          <cell r="C633">
            <v>2</v>
          </cell>
          <cell r="D633">
            <v>709</v>
          </cell>
          <cell r="E633" t="str">
            <v xml:space="preserve">INSS retido na fonte s/ salário                  </v>
          </cell>
          <cell r="F633">
            <v>-134167.87</v>
          </cell>
          <cell r="G633">
            <v>134167.87</v>
          </cell>
          <cell r="H633">
            <v>134574.35</v>
          </cell>
          <cell r="I633">
            <v>-134574.35</v>
          </cell>
        </row>
        <row r="634">
          <cell r="A634" t="str">
            <v>2.1.1.09.11</v>
          </cell>
          <cell r="B634" t="str">
            <v>A</v>
          </cell>
          <cell r="C634">
            <v>2</v>
          </cell>
          <cell r="D634">
            <v>710</v>
          </cell>
          <cell r="E634" t="str">
            <v xml:space="preserve">IRRF Pessoa Física 0588                          </v>
          </cell>
          <cell r="F634">
            <v>-8645.56</v>
          </cell>
          <cell r="G634">
            <v>7693.43</v>
          </cell>
          <cell r="H634">
            <v>7581.94</v>
          </cell>
          <cell r="I634">
            <v>-8534.07</v>
          </cell>
        </row>
        <row r="635">
          <cell r="A635" t="str">
            <v>2.1.1.09.12</v>
          </cell>
          <cell r="B635" t="str">
            <v>A</v>
          </cell>
          <cell r="C635">
            <v>2</v>
          </cell>
          <cell r="D635">
            <v>711</v>
          </cell>
          <cell r="E635" t="str">
            <v xml:space="preserve">Mensalidade Sindicato a Recolher                 </v>
          </cell>
          <cell r="F635">
            <v>-2924</v>
          </cell>
          <cell r="G635">
            <v>2982.25</v>
          </cell>
          <cell r="H635">
            <v>2789.01</v>
          </cell>
          <cell r="I635">
            <v>-2730.76</v>
          </cell>
        </row>
        <row r="636">
          <cell r="A636" t="str">
            <v>2.1.1.09.13</v>
          </cell>
          <cell r="B636" t="str">
            <v>A</v>
          </cell>
          <cell r="C636">
            <v>2</v>
          </cell>
          <cell r="D636">
            <v>712</v>
          </cell>
          <cell r="E636" t="str">
            <v xml:space="preserve">Associação Portus a Recolher                     </v>
          </cell>
          <cell r="F636">
            <v>-6</v>
          </cell>
          <cell r="G636">
            <v>6</v>
          </cell>
          <cell r="H636">
            <v>6</v>
          </cell>
          <cell r="I636">
            <v>-6</v>
          </cell>
        </row>
        <row r="637">
          <cell r="A637" t="str">
            <v>2.1.1.09.18</v>
          </cell>
          <cell r="B637" t="str">
            <v>A</v>
          </cell>
          <cell r="C637">
            <v>2</v>
          </cell>
          <cell r="D637">
            <v>717</v>
          </cell>
          <cell r="E637" t="str">
            <v xml:space="preserve">Contribuição Portus Jóia                         </v>
          </cell>
          <cell r="F637">
            <v>-10.32</v>
          </cell>
          <cell r="G637">
            <v>10.32</v>
          </cell>
          <cell r="H637">
            <v>10.32</v>
          </cell>
          <cell r="I637">
            <v>-10.32</v>
          </cell>
        </row>
        <row r="638">
          <cell r="A638" t="str">
            <v>2.1.1.09.19</v>
          </cell>
          <cell r="B638" t="str">
            <v>A</v>
          </cell>
          <cell r="C638">
            <v>2</v>
          </cell>
          <cell r="D638">
            <v>718</v>
          </cell>
          <cell r="E638" t="str">
            <v xml:space="preserve">Contribuição Portus s/ Salário                   </v>
          </cell>
          <cell r="F638">
            <v>-9533.86</v>
          </cell>
          <cell r="G638">
            <v>9533.98</v>
          </cell>
          <cell r="H638">
            <v>8480.1299999999992</v>
          </cell>
          <cell r="I638">
            <v>-8480.01</v>
          </cell>
        </row>
        <row r="639">
          <cell r="A639" t="str">
            <v>2.1.1.09.20</v>
          </cell>
          <cell r="B639" t="str">
            <v>A</v>
          </cell>
          <cell r="C639">
            <v>2</v>
          </cell>
          <cell r="D639">
            <v>719</v>
          </cell>
          <cell r="E639" t="str">
            <v xml:space="preserve">Emprestimos Consignado Banco Brasil              </v>
          </cell>
          <cell r="F639">
            <v>-31217.1</v>
          </cell>
          <cell r="G639">
            <v>33433.89</v>
          </cell>
          <cell r="H639">
            <v>35916.22</v>
          </cell>
          <cell r="I639">
            <v>-33699.43</v>
          </cell>
        </row>
        <row r="640">
          <cell r="A640" t="str">
            <v>2.1.1.09.21</v>
          </cell>
          <cell r="B640" t="str">
            <v>A</v>
          </cell>
          <cell r="C640">
            <v>2</v>
          </cell>
          <cell r="D640">
            <v>1256</v>
          </cell>
          <cell r="E640" t="str">
            <v xml:space="preserve">INSS Retido de Terceiros PF                      </v>
          </cell>
          <cell r="F640">
            <v>-3920.58</v>
          </cell>
          <cell r="G640">
            <v>3920.58</v>
          </cell>
          <cell r="H640">
            <v>3569.53</v>
          </cell>
          <cell r="I640">
            <v>-3569.53</v>
          </cell>
        </row>
        <row r="641">
          <cell r="A641" t="str">
            <v>2.1.1.09.25</v>
          </cell>
          <cell r="B641" t="str">
            <v>A</v>
          </cell>
          <cell r="C641">
            <v>2</v>
          </cell>
          <cell r="D641">
            <v>2047</v>
          </cell>
          <cell r="E641" t="str">
            <v xml:space="preserve">Empréstimo Consignado CEF                        </v>
          </cell>
          <cell r="F641">
            <v>0</v>
          </cell>
          <cell r="G641">
            <v>0</v>
          </cell>
          <cell r="H641">
            <v>30334.74</v>
          </cell>
          <cell r="I641">
            <v>-30334.74</v>
          </cell>
        </row>
        <row r="642">
          <cell r="A642" t="str">
            <v>2.1.1.09.26</v>
          </cell>
          <cell r="B642" t="str">
            <v>A</v>
          </cell>
          <cell r="C642">
            <v>2</v>
          </cell>
          <cell r="D642">
            <v>2296</v>
          </cell>
          <cell r="E642" t="str">
            <v xml:space="preserve">Outras Indenizações de Terceiros a Rec.          </v>
          </cell>
          <cell r="F642">
            <v>-243.61</v>
          </cell>
          <cell r="G642">
            <v>0</v>
          </cell>
          <cell r="H642">
            <v>0</v>
          </cell>
          <cell r="I642">
            <v>-243.61</v>
          </cell>
        </row>
        <row r="643">
          <cell r="A643" t="str">
            <v>2.1.1.09.27</v>
          </cell>
          <cell r="B643" t="str">
            <v>A</v>
          </cell>
          <cell r="C643">
            <v>2</v>
          </cell>
          <cell r="D643">
            <v>2430</v>
          </cell>
          <cell r="E643" t="str">
            <v xml:space="preserve">INSS s/ Férias Próximo mês                       </v>
          </cell>
          <cell r="F643">
            <v>-2178.27</v>
          </cell>
          <cell r="G643">
            <v>2178.27</v>
          </cell>
          <cell r="H643">
            <v>620.67999999999995</v>
          </cell>
          <cell r="I643">
            <v>-620.67999999999995</v>
          </cell>
        </row>
        <row r="644">
          <cell r="A644" t="str">
            <v>2.1.1.09.28</v>
          </cell>
          <cell r="B644" t="str">
            <v>A</v>
          </cell>
          <cell r="C644">
            <v>2</v>
          </cell>
          <cell r="D644">
            <v>2500</v>
          </cell>
          <cell r="E644" t="str">
            <v xml:space="preserve">ISS Retido PJ - Alcântara                        </v>
          </cell>
          <cell r="F644">
            <v>-8280.26</v>
          </cell>
          <cell r="G644">
            <v>8280.31</v>
          </cell>
          <cell r="H644">
            <v>14453.68</v>
          </cell>
          <cell r="I644">
            <v>-14453.63</v>
          </cell>
        </row>
        <row r="645">
          <cell r="A645" t="str">
            <v>2.1.1.10</v>
          </cell>
          <cell r="B645" t="str">
            <v>S</v>
          </cell>
          <cell r="C645">
            <v>2</v>
          </cell>
          <cell r="D645">
            <v>720</v>
          </cell>
          <cell r="E645" t="str">
            <v xml:space="preserve">Valores Provisionados                            </v>
          </cell>
          <cell r="F645">
            <v>-14206963.939999999</v>
          </cell>
          <cell r="G645">
            <v>5131875.1399999997</v>
          </cell>
          <cell r="H645">
            <v>2512820.0499999998</v>
          </cell>
          <cell r="I645">
            <v>-11587908.85</v>
          </cell>
        </row>
        <row r="646">
          <cell r="A646" t="str">
            <v>2.1.1.10.01</v>
          </cell>
          <cell r="B646" t="str">
            <v>A</v>
          </cell>
          <cell r="C646">
            <v>2</v>
          </cell>
          <cell r="D646">
            <v>721</v>
          </cell>
          <cell r="E646" t="str">
            <v xml:space="preserve">Provisão de Férias                               </v>
          </cell>
          <cell r="F646">
            <v>-3527640.67</v>
          </cell>
          <cell r="G646">
            <v>312366.71999999997</v>
          </cell>
          <cell r="H646">
            <v>292163.99</v>
          </cell>
          <cell r="I646">
            <v>-3507437.94</v>
          </cell>
        </row>
        <row r="647">
          <cell r="A647" t="str">
            <v>2.1.1.10.03</v>
          </cell>
          <cell r="B647" t="str">
            <v>A</v>
          </cell>
          <cell r="C647">
            <v>2</v>
          </cell>
          <cell r="D647">
            <v>723</v>
          </cell>
          <cell r="E647" t="str">
            <v xml:space="preserve">Provisão de 13º Salário                          </v>
          </cell>
          <cell r="F647">
            <v>-2194029.41</v>
          </cell>
          <cell r="G647">
            <v>3078942.91</v>
          </cell>
          <cell r="H647">
            <v>884913.5</v>
          </cell>
          <cell r="I647">
            <v>0</v>
          </cell>
        </row>
        <row r="648">
          <cell r="A648" t="str">
            <v>2.1.1.10.05</v>
          </cell>
          <cell r="B648" t="str">
            <v>A</v>
          </cell>
          <cell r="C648">
            <v>2</v>
          </cell>
          <cell r="D648">
            <v>725</v>
          </cell>
          <cell r="E648" t="str">
            <v xml:space="preserve">Provisão de PPR                                  </v>
          </cell>
          <cell r="F648">
            <v>-5640578.9800000004</v>
          </cell>
          <cell r="G648">
            <v>551185.59</v>
          </cell>
          <cell r="H648">
            <v>545533.74</v>
          </cell>
          <cell r="I648">
            <v>-5634927.1299999999</v>
          </cell>
        </row>
        <row r="649">
          <cell r="A649" t="str">
            <v>2.1.1.10.06</v>
          </cell>
          <cell r="B649" t="str">
            <v>A</v>
          </cell>
          <cell r="C649">
            <v>2</v>
          </cell>
          <cell r="D649">
            <v>1596</v>
          </cell>
          <cell r="E649" t="str">
            <v xml:space="preserve">Outras Provisões                                 </v>
          </cell>
          <cell r="F649">
            <v>-909719.98</v>
          </cell>
          <cell r="G649">
            <v>123872.09</v>
          </cell>
          <cell r="H649">
            <v>476641.81</v>
          </cell>
          <cell r="I649">
            <v>-1262489.7</v>
          </cell>
        </row>
        <row r="650">
          <cell r="A650" t="str">
            <v>2.1.1.10.08</v>
          </cell>
          <cell r="B650" t="str">
            <v>A</v>
          </cell>
          <cell r="C650">
            <v>2</v>
          </cell>
          <cell r="D650">
            <v>2703</v>
          </cell>
          <cell r="E650" t="str">
            <v xml:space="preserve">Encargos s/ Prov. de Férias - INSS               </v>
          </cell>
          <cell r="F650">
            <v>-902283.11</v>
          </cell>
          <cell r="G650">
            <v>80308.070000000007</v>
          </cell>
          <cell r="H650">
            <v>75063.539999999994</v>
          </cell>
          <cell r="I650">
            <v>-897038.58</v>
          </cell>
        </row>
        <row r="651">
          <cell r="A651" t="str">
            <v>2.1.1.10.09</v>
          </cell>
          <cell r="B651" t="str">
            <v>A</v>
          </cell>
          <cell r="C651">
            <v>2</v>
          </cell>
          <cell r="D651">
            <v>2704</v>
          </cell>
          <cell r="E651" t="str">
            <v xml:space="preserve">Encargos s/ Prov. de Férias - FGTS               </v>
          </cell>
          <cell r="F651">
            <v>-275506.25</v>
          </cell>
          <cell r="G651">
            <v>24521.49</v>
          </cell>
          <cell r="H651">
            <v>22920.22</v>
          </cell>
          <cell r="I651">
            <v>-273904.98</v>
          </cell>
        </row>
        <row r="652">
          <cell r="A652" t="str">
            <v>2.1.1.10.10</v>
          </cell>
          <cell r="B652" t="str">
            <v>A</v>
          </cell>
          <cell r="C652">
            <v>2</v>
          </cell>
          <cell r="D652">
            <v>2705</v>
          </cell>
          <cell r="E652" t="str">
            <v xml:space="preserve">Encargos s/ Prov. de Férias - Portus             </v>
          </cell>
          <cell r="F652">
            <v>-12162.36</v>
          </cell>
          <cell r="G652">
            <v>2299.54</v>
          </cell>
          <cell r="H652">
            <v>1339.61</v>
          </cell>
          <cell r="I652">
            <v>-11202.43</v>
          </cell>
        </row>
        <row r="653">
          <cell r="A653" t="str">
            <v>2.1.1.10.11</v>
          </cell>
          <cell r="B653" t="str">
            <v>A</v>
          </cell>
          <cell r="C653">
            <v>2</v>
          </cell>
          <cell r="D653">
            <v>2706</v>
          </cell>
          <cell r="E653" t="str">
            <v xml:space="preserve">Encargos s/ Prov. de 13º Sal - INSS              </v>
          </cell>
          <cell r="F653">
            <v>-563582.81999999995</v>
          </cell>
          <cell r="G653">
            <v>749867.71</v>
          </cell>
          <cell r="H653">
            <v>187192.98</v>
          </cell>
          <cell r="I653">
            <v>-908.09</v>
          </cell>
        </row>
        <row r="654">
          <cell r="A654" t="str">
            <v>2.1.1.10.12</v>
          </cell>
          <cell r="B654" t="str">
            <v>A</v>
          </cell>
          <cell r="C654">
            <v>2</v>
          </cell>
          <cell r="D654">
            <v>2707</v>
          </cell>
          <cell r="E654" t="str">
            <v xml:space="preserve">Encargos s/ Prov. de 13º Sal - FGTS              </v>
          </cell>
          <cell r="F654">
            <v>-172086.41</v>
          </cell>
          <cell r="G654">
            <v>189155.08</v>
          </cell>
          <cell r="H654">
            <v>17068.669999999998</v>
          </cell>
          <cell r="I654">
            <v>0</v>
          </cell>
        </row>
        <row r="655">
          <cell r="A655" t="str">
            <v>2.1.1.10.13</v>
          </cell>
          <cell r="B655" t="str">
            <v>A</v>
          </cell>
          <cell r="C655">
            <v>2</v>
          </cell>
          <cell r="D655">
            <v>2708</v>
          </cell>
          <cell r="E655" t="str">
            <v xml:space="preserve">Encargos s/ Prov. de 13º Sal - Portus            </v>
          </cell>
          <cell r="F655">
            <v>-9373.9500000000007</v>
          </cell>
          <cell r="G655">
            <v>19355.939999999999</v>
          </cell>
          <cell r="H655">
            <v>9981.99</v>
          </cell>
          <cell r="I655">
            <v>0</v>
          </cell>
        </row>
        <row r="656">
          <cell r="A656" t="str">
            <v>2.1.1.11</v>
          </cell>
          <cell r="B656" t="str">
            <v>S</v>
          </cell>
          <cell r="C656">
            <v>2</v>
          </cell>
          <cell r="D656">
            <v>1598</v>
          </cell>
          <cell r="E656" t="str">
            <v xml:space="preserve">Provisões p/ Contingências                       </v>
          </cell>
          <cell r="F656">
            <v>-1647000</v>
          </cell>
          <cell r="G656">
            <v>247000</v>
          </cell>
          <cell r="H656">
            <v>610000</v>
          </cell>
          <cell r="I656">
            <v>-2010000</v>
          </cell>
        </row>
        <row r="657">
          <cell r="A657" t="str">
            <v>2.1.1.11.01</v>
          </cell>
          <cell r="B657" t="str">
            <v>A</v>
          </cell>
          <cell r="C657">
            <v>2</v>
          </cell>
          <cell r="D657">
            <v>1600</v>
          </cell>
          <cell r="E657" t="str">
            <v xml:space="preserve">Provisão p/ Contingências Trabalhistas           </v>
          </cell>
          <cell r="F657">
            <v>-900000</v>
          </cell>
          <cell r="G657">
            <v>0</v>
          </cell>
          <cell r="H657">
            <v>0</v>
          </cell>
          <cell r="I657">
            <v>-900000</v>
          </cell>
        </row>
        <row r="658">
          <cell r="A658" t="str">
            <v>2.1.1.11.02</v>
          </cell>
          <cell r="B658" t="str">
            <v>A</v>
          </cell>
          <cell r="C658">
            <v>2</v>
          </cell>
          <cell r="D658">
            <v>1602</v>
          </cell>
          <cell r="E658" t="str">
            <v xml:space="preserve">Provisão p/ Contingências Cíveis                 </v>
          </cell>
          <cell r="F658">
            <v>-747000</v>
          </cell>
          <cell r="G658">
            <v>247000</v>
          </cell>
          <cell r="H658">
            <v>610000</v>
          </cell>
          <cell r="I658">
            <v>-1110000</v>
          </cell>
        </row>
        <row r="659">
          <cell r="A659" t="str">
            <v>2.1.1.12</v>
          </cell>
          <cell r="B659" t="str">
            <v>S</v>
          </cell>
          <cell r="C659">
            <v>2</v>
          </cell>
          <cell r="D659">
            <v>1615</v>
          </cell>
          <cell r="E659" t="str">
            <v xml:space="preserve">Receita Diferida Curto Prazo                     </v>
          </cell>
          <cell r="F659">
            <v>-6080967.2599999998</v>
          </cell>
          <cell r="G659">
            <v>506747.27</v>
          </cell>
          <cell r="H659">
            <v>506747.27</v>
          </cell>
          <cell r="I659">
            <v>-6080967.2599999998</v>
          </cell>
        </row>
        <row r="660">
          <cell r="A660" t="str">
            <v>2.1.1.12.01</v>
          </cell>
          <cell r="B660" t="str">
            <v>A</v>
          </cell>
          <cell r="C660">
            <v>2</v>
          </cell>
          <cell r="D660">
            <v>1616</v>
          </cell>
          <cell r="E660" t="str">
            <v xml:space="preserve">Rec. Dif. Projeto TEGRAM - CP                    </v>
          </cell>
          <cell r="F660">
            <v>-6080967.2599999998</v>
          </cell>
          <cell r="G660">
            <v>506747.27</v>
          </cell>
          <cell r="H660">
            <v>506747.27</v>
          </cell>
          <cell r="I660">
            <v>-6080967.2599999998</v>
          </cell>
        </row>
        <row r="661">
          <cell r="A661" t="str">
            <v>2.1.1.13</v>
          </cell>
          <cell r="B661" t="str">
            <v>S</v>
          </cell>
          <cell r="C661">
            <v>2</v>
          </cell>
          <cell r="D661">
            <v>2561</v>
          </cell>
          <cell r="E661" t="str">
            <v xml:space="preserve">Retenções Contratuais                            </v>
          </cell>
          <cell r="F661">
            <v>0</v>
          </cell>
          <cell r="G661">
            <v>30036.71</v>
          </cell>
          <cell r="H661">
            <v>30036.71</v>
          </cell>
          <cell r="I661">
            <v>0</v>
          </cell>
        </row>
        <row r="662">
          <cell r="A662" t="str">
            <v>2.1.1.13.01</v>
          </cell>
          <cell r="B662" t="str">
            <v>A</v>
          </cell>
          <cell r="C662">
            <v>2</v>
          </cell>
          <cell r="D662">
            <v>2562</v>
          </cell>
          <cell r="E662" t="str">
            <v xml:space="preserve">Intern. Marítima - Contrato nº 049/2015          </v>
          </cell>
          <cell r="F662">
            <v>0</v>
          </cell>
          <cell r="G662">
            <v>7365.68</v>
          </cell>
          <cell r="H662">
            <v>7365.68</v>
          </cell>
          <cell r="I662">
            <v>0</v>
          </cell>
        </row>
        <row r="663">
          <cell r="A663" t="str">
            <v>2.1.1.13.02</v>
          </cell>
          <cell r="B663" t="str">
            <v>A</v>
          </cell>
          <cell r="C663">
            <v>2</v>
          </cell>
          <cell r="D663">
            <v>2563</v>
          </cell>
          <cell r="E663" t="str">
            <v xml:space="preserve">Maxtec - Contrato nº 028/2016                    </v>
          </cell>
          <cell r="F663">
            <v>0</v>
          </cell>
          <cell r="G663">
            <v>13293.85</v>
          </cell>
          <cell r="H663">
            <v>13293.85</v>
          </cell>
          <cell r="I663">
            <v>0</v>
          </cell>
        </row>
        <row r="664">
          <cell r="A664" t="str">
            <v>2.1.1.13.03</v>
          </cell>
          <cell r="B664" t="str">
            <v>A</v>
          </cell>
          <cell r="C664">
            <v>2</v>
          </cell>
          <cell r="D664">
            <v>2976</v>
          </cell>
          <cell r="E664" t="str">
            <v xml:space="preserve">Nórcia Vigilância - Contrato nº 050/2018         </v>
          </cell>
          <cell r="F664">
            <v>0</v>
          </cell>
          <cell r="G664">
            <v>9377.18</v>
          </cell>
          <cell r="H664">
            <v>9377.18</v>
          </cell>
          <cell r="I664">
            <v>0</v>
          </cell>
        </row>
        <row r="665">
          <cell r="A665" t="str">
            <v>2.2</v>
          </cell>
          <cell r="B665" t="str">
            <v>S</v>
          </cell>
          <cell r="C665">
            <v>2</v>
          </cell>
          <cell r="D665">
            <v>726</v>
          </cell>
          <cell r="E665" t="str">
            <v xml:space="preserve">Passivo Não Circulante                           </v>
          </cell>
          <cell r="F665">
            <v>-441210177.66000003</v>
          </cell>
          <cell r="G665">
            <v>506747.27</v>
          </cell>
          <cell r="H665">
            <v>0</v>
          </cell>
          <cell r="I665">
            <v>-440703430.38999999</v>
          </cell>
        </row>
        <row r="666">
          <cell r="A666" t="str">
            <v>2.2.1</v>
          </cell>
          <cell r="B666" t="str">
            <v>S</v>
          </cell>
          <cell r="C666">
            <v>2</v>
          </cell>
          <cell r="D666">
            <v>727</v>
          </cell>
          <cell r="E666" t="str">
            <v xml:space="preserve">Exigível a Longo Prazo                           </v>
          </cell>
          <cell r="F666">
            <v>-441210177.66000003</v>
          </cell>
          <cell r="G666">
            <v>506747.27</v>
          </cell>
          <cell r="H666">
            <v>0</v>
          </cell>
          <cell r="I666">
            <v>-440703430.38999999</v>
          </cell>
        </row>
        <row r="667">
          <cell r="A667" t="str">
            <v>2.2.1.01</v>
          </cell>
          <cell r="B667" t="str">
            <v>S</v>
          </cell>
          <cell r="C667">
            <v>2</v>
          </cell>
          <cell r="D667">
            <v>728</v>
          </cell>
          <cell r="E667" t="str">
            <v xml:space="preserve">Convênios à Comprovar                            </v>
          </cell>
          <cell r="F667">
            <v>-336818954.05000001</v>
          </cell>
          <cell r="G667">
            <v>0</v>
          </cell>
          <cell r="H667">
            <v>0</v>
          </cell>
          <cell r="I667">
            <v>-336818954.05000001</v>
          </cell>
        </row>
        <row r="668">
          <cell r="A668" t="str">
            <v>2.2.1.01.01</v>
          </cell>
          <cell r="B668" t="str">
            <v>A</v>
          </cell>
          <cell r="C668">
            <v>2</v>
          </cell>
          <cell r="D668">
            <v>729</v>
          </cell>
          <cell r="E668" t="str">
            <v xml:space="preserve">Convênio DNIT/AQ/173/2003/00 - P                 </v>
          </cell>
          <cell r="F668">
            <v>-248773205.41999999</v>
          </cell>
          <cell r="G668">
            <v>0</v>
          </cell>
          <cell r="H668">
            <v>0</v>
          </cell>
          <cell r="I668">
            <v>-248773205.41999999</v>
          </cell>
        </row>
        <row r="669">
          <cell r="A669" t="str">
            <v>2.2.1.01.02</v>
          </cell>
          <cell r="B669" t="str">
            <v>A</v>
          </cell>
          <cell r="C669">
            <v>2</v>
          </cell>
          <cell r="D669">
            <v>730</v>
          </cell>
          <cell r="E669" t="str">
            <v xml:space="preserve">Convênio DNIT AQ 00.01.0226/2004 - P             </v>
          </cell>
          <cell r="F669">
            <v>-571251.17000000004</v>
          </cell>
          <cell r="G669">
            <v>0</v>
          </cell>
          <cell r="H669">
            <v>0</v>
          </cell>
          <cell r="I669">
            <v>-571251.17000000004</v>
          </cell>
        </row>
        <row r="670">
          <cell r="A670" t="str">
            <v>2.2.1.01.03</v>
          </cell>
          <cell r="B670" t="str">
            <v>A</v>
          </cell>
          <cell r="C670">
            <v>2</v>
          </cell>
          <cell r="D670">
            <v>731</v>
          </cell>
          <cell r="E670" t="str">
            <v xml:space="preserve">Convênio SEP/001/2007 - P                        </v>
          </cell>
          <cell r="F670">
            <v>-16207119.6</v>
          </cell>
          <cell r="G670">
            <v>0</v>
          </cell>
          <cell r="H670">
            <v>0</v>
          </cell>
          <cell r="I670">
            <v>-16207119.6</v>
          </cell>
        </row>
        <row r="671">
          <cell r="A671" t="str">
            <v>2.2.1.01.04</v>
          </cell>
          <cell r="B671" t="str">
            <v>A</v>
          </cell>
          <cell r="C671">
            <v>2</v>
          </cell>
          <cell r="D671">
            <v>1470</v>
          </cell>
          <cell r="E671" t="str">
            <v xml:space="preserve">Termo de Compromisso SEP/012/2011 - P            </v>
          </cell>
          <cell r="F671">
            <v>-40992348.109999999</v>
          </cell>
          <cell r="G671">
            <v>0</v>
          </cell>
          <cell r="H671">
            <v>0</v>
          </cell>
          <cell r="I671">
            <v>-40992348.109999999</v>
          </cell>
        </row>
        <row r="672">
          <cell r="A672" t="str">
            <v>2.2.1.01.05</v>
          </cell>
          <cell r="B672" t="str">
            <v>A</v>
          </cell>
          <cell r="C672">
            <v>2</v>
          </cell>
          <cell r="D672">
            <v>1964</v>
          </cell>
          <cell r="E672" t="str">
            <v xml:space="preserve">Termo de Compromisso SEP/04/2014 - P             </v>
          </cell>
          <cell r="F672">
            <v>-30275029.75</v>
          </cell>
          <cell r="G672">
            <v>0</v>
          </cell>
          <cell r="H672">
            <v>0</v>
          </cell>
          <cell r="I672">
            <v>-30275029.75</v>
          </cell>
        </row>
        <row r="673">
          <cell r="A673" t="str">
            <v>2.2.1.04</v>
          </cell>
          <cell r="B673" t="str">
            <v>S</v>
          </cell>
          <cell r="C673">
            <v>2</v>
          </cell>
          <cell r="D673">
            <v>1617</v>
          </cell>
          <cell r="E673" t="str">
            <v xml:space="preserve">Receita Diferida Longo Prazo                     </v>
          </cell>
          <cell r="F673">
            <v>-104391223.61</v>
          </cell>
          <cell r="G673">
            <v>506747.27</v>
          </cell>
          <cell r="H673">
            <v>0</v>
          </cell>
          <cell r="I673">
            <v>-103884476.34</v>
          </cell>
        </row>
        <row r="674">
          <cell r="A674" t="str">
            <v>2.2.1.04.01</v>
          </cell>
          <cell r="B674" t="str">
            <v>A</v>
          </cell>
          <cell r="C674">
            <v>2</v>
          </cell>
          <cell r="D674">
            <v>1618</v>
          </cell>
          <cell r="E674" t="str">
            <v xml:space="preserve">Rec. Dif. Projeto TEGRAM - LP                    </v>
          </cell>
          <cell r="F674">
            <v>-104391223.61</v>
          </cell>
          <cell r="G674">
            <v>506747.27</v>
          </cell>
          <cell r="H674">
            <v>0</v>
          </cell>
          <cell r="I674">
            <v>-103884476.34</v>
          </cell>
        </row>
        <row r="675">
          <cell r="A675" t="str">
            <v>2.3</v>
          </cell>
          <cell r="B675" t="str">
            <v>S</v>
          </cell>
          <cell r="C675">
            <v>2</v>
          </cell>
          <cell r="D675">
            <v>734</v>
          </cell>
          <cell r="E675" t="str">
            <v xml:space="preserve">Passivo de Compensação                           </v>
          </cell>
          <cell r="F675">
            <v>-88283872.469999999</v>
          </cell>
          <cell r="G675">
            <v>0</v>
          </cell>
          <cell r="H675">
            <v>0</v>
          </cell>
          <cell r="I675">
            <v>-88283872.469999999</v>
          </cell>
        </row>
        <row r="676">
          <cell r="A676" t="str">
            <v>2.3.1</v>
          </cell>
          <cell r="B676" t="str">
            <v>S</v>
          </cell>
          <cell r="C676">
            <v>2</v>
          </cell>
          <cell r="D676">
            <v>735</v>
          </cell>
          <cell r="E676" t="str">
            <v xml:space="preserve">Convênio Estado/União                            </v>
          </cell>
          <cell r="F676">
            <v>-88283872.469999999</v>
          </cell>
          <cell r="G676">
            <v>0</v>
          </cell>
          <cell r="H676">
            <v>0</v>
          </cell>
          <cell r="I676">
            <v>-88283872.469999999</v>
          </cell>
        </row>
        <row r="677">
          <cell r="A677" t="str">
            <v>2.3.1.01</v>
          </cell>
          <cell r="B677" t="str">
            <v>S</v>
          </cell>
          <cell r="C677">
            <v>2</v>
          </cell>
          <cell r="D677">
            <v>736</v>
          </cell>
          <cell r="E677" t="str">
            <v xml:space="preserve">Bens Oriundos da Codomar                         </v>
          </cell>
          <cell r="F677">
            <v>-88283872.469999999</v>
          </cell>
          <cell r="G677">
            <v>0</v>
          </cell>
          <cell r="H677">
            <v>0</v>
          </cell>
          <cell r="I677">
            <v>-88283872.469999999</v>
          </cell>
        </row>
        <row r="678">
          <cell r="A678" t="str">
            <v>2.3.1.01.01</v>
          </cell>
          <cell r="B678" t="str">
            <v>A</v>
          </cell>
          <cell r="C678">
            <v>2</v>
          </cell>
          <cell r="D678">
            <v>737</v>
          </cell>
          <cell r="E678" t="str">
            <v xml:space="preserve">Bens Móveis                                      </v>
          </cell>
          <cell r="F678">
            <v>-1588934.94</v>
          </cell>
          <cell r="G678">
            <v>0</v>
          </cell>
          <cell r="H678">
            <v>0</v>
          </cell>
          <cell r="I678">
            <v>-1588934.94</v>
          </cell>
        </row>
        <row r="679">
          <cell r="A679" t="str">
            <v>2.3.1.01.02</v>
          </cell>
          <cell r="B679" t="str">
            <v>A</v>
          </cell>
          <cell r="C679">
            <v>2</v>
          </cell>
          <cell r="D679">
            <v>738</v>
          </cell>
          <cell r="E679" t="str">
            <v xml:space="preserve">Bens Imóveis                                     </v>
          </cell>
          <cell r="F679">
            <v>-86694937.530000001</v>
          </cell>
          <cell r="G679">
            <v>0</v>
          </cell>
          <cell r="H679">
            <v>0</v>
          </cell>
          <cell r="I679">
            <v>-86694937.530000001</v>
          </cell>
        </row>
        <row r="680">
          <cell r="A680" t="str">
            <v>2.4</v>
          </cell>
          <cell r="B680" t="str">
            <v>S</v>
          </cell>
          <cell r="C680">
            <v>2</v>
          </cell>
          <cell r="D680">
            <v>739</v>
          </cell>
          <cell r="E680" t="str">
            <v xml:space="preserve">Patrimônio Líquido                               </v>
          </cell>
          <cell r="F680">
            <v>-318132209.54000002</v>
          </cell>
          <cell r="G680">
            <v>459589402.61000001</v>
          </cell>
          <cell r="H680">
            <v>536714177.02999997</v>
          </cell>
          <cell r="I680">
            <v>-395256983.95999998</v>
          </cell>
        </row>
        <row r="681">
          <cell r="A681" t="str">
            <v>2.4.1</v>
          </cell>
          <cell r="B681" t="str">
            <v>S</v>
          </cell>
          <cell r="C681">
            <v>2</v>
          </cell>
          <cell r="D681">
            <v>740</v>
          </cell>
          <cell r="E681" t="str">
            <v xml:space="preserve">Capital Realizado                                </v>
          </cell>
          <cell r="F681">
            <v>-254589402.61000001</v>
          </cell>
          <cell r="G681">
            <v>459589402.61000001</v>
          </cell>
          <cell r="H681">
            <v>536714177.02999997</v>
          </cell>
          <cell r="I681">
            <v>-331714177.02999997</v>
          </cell>
        </row>
        <row r="682">
          <cell r="A682" t="str">
            <v>2.4.1.01</v>
          </cell>
          <cell r="B682" t="str">
            <v>A</v>
          </cell>
          <cell r="C682">
            <v>2</v>
          </cell>
          <cell r="D682">
            <v>741</v>
          </cell>
          <cell r="E682" t="str">
            <v xml:space="preserve">Capital Integralizado                            </v>
          </cell>
          <cell r="F682">
            <v>-254589402.61000001</v>
          </cell>
          <cell r="G682">
            <v>254589402.61000001</v>
          </cell>
          <cell r="H682">
            <v>0</v>
          </cell>
          <cell r="I682">
            <v>0</v>
          </cell>
        </row>
        <row r="683">
          <cell r="A683" t="str">
            <v>2.4.1.02</v>
          </cell>
          <cell r="B683" t="str">
            <v>A</v>
          </cell>
          <cell r="C683">
            <v>2</v>
          </cell>
          <cell r="D683">
            <v>3829</v>
          </cell>
          <cell r="E683" t="str">
            <v xml:space="preserve">Capital Subscrito                                </v>
          </cell>
          <cell r="F683">
            <v>0</v>
          </cell>
          <cell r="G683">
            <v>200000000</v>
          </cell>
          <cell r="H683">
            <v>536714177.02999997</v>
          </cell>
          <cell r="I683">
            <v>-336714177.02999997</v>
          </cell>
        </row>
        <row r="684">
          <cell r="A684" t="str">
            <v>2.4.1.03</v>
          </cell>
          <cell r="B684" t="str">
            <v>A</v>
          </cell>
          <cell r="C684">
            <v>2</v>
          </cell>
          <cell r="D684">
            <v>3830</v>
          </cell>
          <cell r="E684" t="str">
            <v xml:space="preserve">Capital à Integralizar                           </v>
          </cell>
          <cell r="F684">
            <v>0</v>
          </cell>
          <cell r="G684">
            <v>5000000</v>
          </cell>
          <cell r="H684">
            <v>0</v>
          </cell>
          <cell r="I684">
            <v>5000000</v>
          </cell>
        </row>
        <row r="685">
          <cell r="A685" t="str">
            <v>2.4.2</v>
          </cell>
          <cell r="B685" t="str">
            <v>S</v>
          </cell>
          <cell r="C685">
            <v>2</v>
          </cell>
          <cell r="D685">
            <v>742</v>
          </cell>
          <cell r="E685" t="str">
            <v xml:space="preserve">Reservas                                         </v>
          </cell>
          <cell r="F685">
            <v>-63542806.93</v>
          </cell>
          <cell r="G685">
            <v>0</v>
          </cell>
          <cell r="H685">
            <v>0</v>
          </cell>
          <cell r="I685">
            <v>-63542806.93</v>
          </cell>
        </row>
        <row r="686">
          <cell r="A686" t="str">
            <v>2.4.2.02</v>
          </cell>
          <cell r="B686" t="str">
            <v>S</v>
          </cell>
          <cell r="C686">
            <v>2</v>
          </cell>
          <cell r="D686">
            <v>744</v>
          </cell>
          <cell r="E686" t="str">
            <v xml:space="preserve">Reservas de Lucros                               </v>
          </cell>
          <cell r="F686">
            <v>-63542806.93</v>
          </cell>
          <cell r="G686">
            <v>0</v>
          </cell>
          <cell r="H686">
            <v>0</v>
          </cell>
          <cell r="I686">
            <v>-63542806.93</v>
          </cell>
        </row>
        <row r="687">
          <cell r="A687" t="str">
            <v>2.4.2.02.01</v>
          </cell>
          <cell r="B687" t="str">
            <v>A</v>
          </cell>
          <cell r="C687">
            <v>2</v>
          </cell>
          <cell r="D687">
            <v>745</v>
          </cell>
          <cell r="E687" t="str">
            <v xml:space="preserve">Redução IRPJ - ADENE                             </v>
          </cell>
          <cell r="F687">
            <v>-9235664.8699999992</v>
          </cell>
          <cell r="G687">
            <v>0</v>
          </cell>
          <cell r="H687">
            <v>0</v>
          </cell>
          <cell r="I687">
            <v>-9235664.8699999992</v>
          </cell>
        </row>
        <row r="688">
          <cell r="A688" t="str">
            <v>2.4.2.02.02</v>
          </cell>
          <cell r="B688" t="str">
            <v>A</v>
          </cell>
          <cell r="C688">
            <v>2</v>
          </cell>
          <cell r="D688">
            <v>746</v>
          </cell>
          <cell r="E688" t="str">
            <v xml:space="preserve">Reserva Legal                                    </v>
          </cell>
          <cell r="F688">
            <v>-14522091.77</v>
          </cell>
          <cell r="G688">
            <v>0</v>
          </cell>
          <cell r="H688">
            <v>0</v>
          </cell>
          <cell r="I688">
            <v>-14522091.77</v>
          </cell>
        </row>
        <row r="689">
          <cell r="A689" t="str">
            <v>2.4.2.02.03</v>
          </cell>
          <cell r="B689" t="str">
            <v>A</v>
          </cell>
          <cell r="C689">
            <v>2</v>
          </cell>
          <cell r="D689">
            <v>747</v>
          </cell>
          <cell r="E689" t="str">
            <v xml:space="preserve">Reserva de Lucros a Realizar                     </v>
          </cell>
          <cell r="F689">
            <v>-39785050.289999999</v>
          </cell>
          <cell r="G689">
            <v>0</v>
          </cell>
          <cell r="H689">
            <v>0</v>
          </cell>
          <cell r="I689">
            <v>-39785050.289999999</v>
          </cell>
        </row>
        <row r="690">
          <cell r="A690">
            <v>3</v>
          </cell>
          <cell r="B690" t="str">
            <v>S</v>
          </cell>
          <cell r="C690">
            <v>3</v>
          </cell>
          <cell r="D690">
            <v>760</v>
          </cell>
          <cell r="E690" t="str">
            <v xml:space="preserve">RESULTADO DO EXERCÍCIO                           </v>
          </cell>
          <cell r="F690">
            <v>-60801668.229999997</v>
          </cell>
          <cell r="G690">
            <v>16407443.380000001</v>
          </cell>
          <cell r="H690">
            <v>17393479.800000001</v>
          </cell>
          <cell r="I690">
            <v>-61787704.649999999</v>
          </cell>
        </row>
        <row r="691">
          <cell r="A691" t="str">
            <v>3.1</v>
          </cell>
          <cell r="B691" t="str">
            <v>S</v>
          </cell>
          <cell r="C691">
            <v>3</v>
          </cell>
          <cell r="D691">
            <v>761</v>
          </cell>
          <cell r="E691" t="str">
            <v xml:space="preserve">Receita                                          </v>
          </cell>
          <cell r="F691">
            <v>-190287455.61000001</v>
          </cell>
          <cell r="G691">
            <v>1980187.75</v>
          </cell>
          <cell r="H691">
            <v>16038807.84</v>
          </cell>
          <cell r="I691">
            <v>-204346075.69999999</v>
          </cell>
        </row>
        <row r="692">
          <cell r="A692" t="str">
            <v>3.1.1</v>
          </cell>
          <cell r="B692" t="str">
            <v>S</v>
          </cell>
          <cell r="C692">
            <v>3</v>
          </cell>
          <cell r="D692">
            <v>762</v>
          </cell>
          <cell r="E692" t="str">
            <v xml:space="preserve">Receita Operacional                              </v>
          </cell>
          <cell r="F692">
            <v>-217177229.34</v>
          </cell>
          <cell r="G692">
            <v>0</v>
          </cell>
          <cell r="H692">
            <v>16038807.84</v>
          </cell>
          <cell r="I692">
            <v>-233216037.18000001</v>
          </cell>
        </row>
        <row r="693">
          <cell r="A693" t="str">
            <v>3.1.1.01</v>
          </cell>
          <cell r="B693" t="str">
            <v>S</v>
          </cell>
          <cell r="C693">
            <v>3</v>
          </cell>
          <cell r="D693">
            <v>763</v>
          </cell>
          <cell r="E693" t="str">
            <v xml:space="preserve">Tarifas                                          </v>
          </cell>
          <cell r="F693">
            <v>-161246381.24000001</v>
          </cell>
          <cell r="G693">
            <v>0</v>
          </cell>
          <cell r="H693">
            <v>11408022.630000001</v>
          </cell>
          <cell r="I693">
            <v>-172654403.87</v>
          </cell>
        </row>
        <row r="694">
          <cell r="A694" t="str">
            <v>3.1.1.01.01</v>
          </cell>
          <cell r="B694" t="str">
            <v>A</v>
          </cell>
          <cell r="C694">
            <v>3</v>
          </cell>
          <cell r="D694">
            <v>764</v>
          </cell>
          <cell r="E694" t="str">
            <v xml:space="preserve">Tarifa I                                         </v>
          </cell>
          <cell r="F694">
            <v>-52875570.439999998</v>
          </cell>
          <cell r="G694">
            <v>0</v>
          </cell>
          <cell r="H694">
            <v>3893430.53</v>
          </cell>
          <cell r="I694">
            <v>-56769000.969999999</v>
          </cell>
        </row>
        <row r="695">
          <cell r="A695" t="str">
            <v>3.1.1.01.02</v>
          </cell>
          <cell r="B695" t="str">
            <v>A</v>
          </cell>
          <cell r="C695">
            <v>3</v>
          </cell>
          <cell r="D695">
            <v>765</v>
          </cell>
          <cell r="E695" t="str">
            <v xml:space="preserve">Tarifa II                                        </v>
          </cell>
          <cell r="F695">
            <v>-3250655.47</v>
          </cell>
          <cell r="G695">
            <v>0</v>
          </cell>
          <cell r="H695">
            <v>285913.92</v>
          </cell>
          <cell r="I695">
            <v>-3536569.39</v>
          </cell>
        </row>
        <row r="696">
          <cell r="A696" t="str">
            <v>3.1.1.01.03</v>
          </cell>
          <cell r="B696" t="str">
            <v>A</v>
          </cell>
          <cell r="C696">
            <v>3</v>
          </cell>
          <cell r="D696">
            <v>766</v>
          </cell>
          <cell r="E696" t="str">
            <v xml:space="preserve">Tarifa III                                       </v>
          </cell>
          <cell r="F696">
            <v>-74887000.290000007</v>
          </cell>
          <cell r="G696">
            <v>0</v>
          </cell>
          <cell r="H696">
            <v>5473389.7000000002</v>
          </cell>
          <cell r="I696">
            <v>-80360389.989999995</v>
          </cell>
        </row>
        <row r="697">
          <cell r="A697" t="str">
            <v>3.1.1.01.05</v>
          </cell>
          <cell r="B697" t="str">
            <v>A</v>
          </cell>
          <cell r="C697">
            <v>3</v>
          </cell>
          <cell r="D697">
            <v>768</v>
          </cell>
          <cell r="E697" t="str">
            <v xml:space="preserve">Tarifa V                                         </v>
          </cell>
          <cell r="F697">
            <v>-1732300.01</v>
          </cell>
          <cell r="G697">
            <v>0</v>
          </cell>
          <cell r="H697">
            <v>6476.3</v>
          </cell>
          <cell r="I697">
            <v>-1738776.31</v>
          </cell>
        </row>
        <row r="698">
          <cell r="A698" t="str">
            <v>3.1.1.01.07</v>
          </cell>
          <cell r="B698" t="str">
            <v>A</v>
          </cell>
          <cell r="C698">
            <v>3</v>
          </cell>
          <cell r="D698">
            <v>770</v>
          </cell>
          <cell r="E698" t="str">
            <v xml:space="preserve">Tarifa VII                                       </v>
          </cell>
          <cell r="F698">
            <v>-2758948.91</v>
          </cell>
          <cell r="G698">
            <v>0</v>
          </cell>
          <cell r="H698">
            <v>230759.33</v>
          </cell>
          <cell r="I698">
            <v>-2989708.24</v>
          </cell>
        </row>
        <row r="699">
          <cell r="A699" t="str">
            <v>3.1.1.01.09</v>
          </cell>
          <cell r="B699" t="str">
            <v>A</v>
          </cell>
          <cell r="C699">
            <v>3</v>
          </cell>
          <cell r="D699">
            <v>772</v>
          </cell>
          <cell r="E699" t="str">
            <v xml:space="preserve">Tarifa VIII Abicagem                             </v>
          </cell>
          <cell r="F699">
            <v>-513096.06</v>
          </cell>
          <cell r="G699">
            <v>0</v>
          </cell>
          <cell r="H699">
            <v>41988.88</v>
          </cell>
          <cell r="I699">
            <v>-555084.93999999994</v>
          </cell>
        </row>
        <row r="700">
          <cell r="A700" t="str">
            <v>3.1.1.01.10</v>
          </cell>
          <cell r="B700" t="str">
            <v>A</v>
          </cell>
          <cell r="C700">
            <v>3</v>
          </cell>
          <cell r="D700">
            <v>773</v>
          </cell>
          <cell r="E700" t="str">
            <v xml:space="preserve">Tarifa IX                                        </v>
          </cell>
          <cell r="F700">
            <v>-25228810.059999999</v>
          </cell>
          <cell r="G700">
            <v>0</v>
          </cell>
          <cell r="H700">
            <v>1476063.97</v>
          </cell>
          <cell r="I700">
            <v>-26704874.030000001</v>
          </cell>
        </row>
        <row r="701">
          <cell r="A701" t="str">
            <v>3.1.1.02</v>
          </cell>
          <cell r="B701" t="str">
            <v>S</v>
          </cell>
          <cell r="C701">
            <v>3</v>
          </cell>
          <cell r="D701">
            <v>774</v>
          </cell>
          <cell r="E701" t="str">
            <v xml:space="preserve">Outras Receitas Operacionais                     </v>
          </cell>
          <cell r="F701">
            <v>-55930848.100000001</v>
          </cell>
          <cell r="G701">
            <v>0</v>
          </cell>
          <cell r="H701">
            <v>4630785.21</v>
          </cell>
          <cell r="I701">
            <v>-60561633.310000002</v>
          </cell>
        </row>
        <row r="702">
          <cell r="A702" t="str">
            <v>3.1.1.02.01</v>
          </cell>
          <cell r="B702" t="str">
            <v>A</v>
          </cell>
          <cell r="C702">
            <v>3</v>
          </cell>
          <cell r="D702">
            <v>775</v>
          </cell>
          <cell r="E702" t="str">
            <v xml:space="preserve">Arrendamento - Tarifa X                          </v>
          </cell>
          <cell r="F702">
            <v>-29668267.609999999</v>
          </cell>
          <cell r="G702">
            <v>0</v>
          </cell>
          <cell r="H702">
            <v>2726811.05</v>
          </cell>
          <cell r="I702">
            <v>-32395078.66</v>
          </cell>
        </row>
        <row r="703">
          <cell r="A703" t="str">
            <v>3.1.1.02.04</v>
          </cell>
          <cell r="B703" t="str">
            <v>A</v>
          </cell>
          <cell r="C703">
            <v>3</v>
          </cell>
          <cell r="D703">
            <v>778</v>
          </cell>
          <cell r="E703" t="str">
            <v xml:space="preserve">Receitas Eventuais                               </v>
          </cell>
          <cell r="F703">
            <v>-1956501.32</v>
          </cell>
          <cell r="G703">
            <v>0</v>
          </cell>
          <cell r="H703">
            <v>159.5</v>
          </cell>
          <cell r="I703">
            <v>-1956660.82</v>
          </cell>
        </row>
        <row r="704">
          <cell r="A704" t="str">
            <v>3.1.1.02.05</v>
          </cell>
          <cell r="B704" t="str">
            <v>A</v>
          </cell>
          <cell r="C704">
            <v>3</v>
          </cell>
          <cell r="D704">
            <v>1406</v>
          </cell>
          <cell r="E704" t="str">
            <v xml:space="preserve">Arrendamento TEGRAM - Op. Negócios               </v>
          </cell>
          <cell r="F704">
            <v>-5292075.3600000003</v>
          </cell>
          <cell r="G704">
            <v>0</v>
          </cell>
          <cell r="H704">
            <v>481097.76</v>
          </cell>
          <cell r="I704">
            <v>-5773173.1200000001</v>
          </cell>
        </row>
        <row r="705">
          <cell r="A705" t="str">
            <v>3.1.1.02.06</v>
          </cell>
          <cell r="B705" t="str">
            <v>A</v>
          </cell>
          <cell r="C705">
            <v>3</v>
          </cell>
          <cell r="D705">
            <v>1407</v>
          </cell>
          <cell r="E705" t="str">
            <v xml:space="preserve">Arrendamento TEGRAM - Downpayment                </v>
          </cell>
          <cell r="F705">
            <v>-282144.61</v>
          </cell>
          <cell r="G705">
            <v>0</v>
          </cell>
          <cell r="H705">
            <v>25649.51</v>
          </cell>
          <cell r="I705">
            <v>-307794.12</v>
          </cell>
        </row>
        <row r="706">
          <cell r="A706" t="str">
            <v>3.1.1.02.07</v>
          </cell>
          <cell r="B706" t="str">
            <v>A</v>
          </cell>
          <cell r="C706">
            <v>3</v>
          </cell>
          <cell r="D706">
            <v>1474</v>
          </cell>
          <cell r="E706" t="str">
            <v xml:space="preserve">Arrendamento - Outorga Variavel                  </v>
          </cell>
          <cell r="F706">
            <v>-18731859.199999999</v>
          </cell>
          <cell r="G706">
            <v>0</v>
          </cell>
          <cell r="H706">
            <v>1397067.39</v>
          </cell>
          <cell r="I706">
            <v>-20128926.59</v>
          </cell>
        </row>
        <row r="707">
          <cell r="A707" t="str">
            <v>3.1.2</v>
          </cell>
          <cell r="B707" t="str">
            <v>S</v>
          </cell>
          <cell r="C707">
            <v>3</v>
          </cell>
          <cell r="D707">
            <v>779</v>
          </cell>
          <cell r="E707" t="str">
            <v xml:space="preserve">(-) Deduções da Receita Bruta                    </v>
          </cell>
          <cell r="F707">
            <v>26889773.73</v>
          </cell>
          <cell r="G707">
            <v>1980187.75</v>
          </cell>
          <cell r="H707">
            <v>0</v>
          </cell>
          <cell r="I707">
            <v>28869961.48</v>
          </cell>
        </row>
        <row r="708">
          <cell r="A708" t="str">
            <v>3.1.2.01</v>
          </cell>
          <cell r="B708" t="str">
            <v>S</v>
          </cell>
          <cell r="C708">
            <v>3</v>
          </cell>
          <cell r="D708">
            <v>780</v>
          </cell>
          <cell r="E708" t="str">
            <v xml:space="preserve">Impostos s/ Faturamento                          </v>
          </cell>
          <cell r="F708">
            <v>26889773.73</v>
          </cell>
          <cell r="G708">
            <v>1980187.75</v>
          </cell>
          <cell r="H708">
            <v>0</v>
          </cell>
          <cell r="I708">
            <v>28869961.48</v>
          </cell>
        </row>
        <row r="709">
          <cell r="A709" t="str">
            <v>3.1.2.01.01</v>
          </cell>
          <cell r="B709" t="str">
            <v>A</v>
          </cell>
          <cell r="C709">
            <v>3</v>
          </cell>
          <cell r="D709">
            <v>781</v>
          </cell>
          <cell r="E709" t="str">
            <v xml:space="preserve">PIS/PASEP                                        </v>
          </cell>
          <cell r="F709">
            <v>3583424.29</v>
          </cell>
          <cell r="G709">
            <v>264640.33</v>
          </cell>
          <cell r="H709">
            <v>0</v>
          </cell>
          <cell r="I709">
            <v>3848064.62</v>
          </cell>
        </row>
        <row r="710">
          <cell r="A710" t="str">
            <v>3.1.2.01.02</v>
          </cell>
          <cell r="B710" t="str">
            <v>A</v>
          </cell>
          <cell r="C710">
            <v>3</v>
          </cell>
          <cell r="D710">
            <v>782</v>
          </cell>
          <cell r="E710" t="str">
            <v xml:space="preserve">COFINS                                           </v>
          </cell>
          <cell r="F710">
            <v>16505469.42</v>
          </cell>
          <cell r="G710">
            <v>1218949.3999999999</v>
          </cell>
          <cell r="H710">
            <v>0</v>
          </cell>
          <cell r="I710">
            <v>17724418.82</v>
          </cell>
        </row>
        <row r="711">
          <cell r="A711" t="str">
            <v>3.1.2.01.03</v>
          </cell>
          <cell r="B711" t="str">
            <v>A</v>
          </cell>
          <cell r="C711">
            <v>3</v>
          </cell>
          <cell r="D711">
            <v>783</v>
          </cell>
          <cell r="E711" t="str">
            <v xml:space="preserve">ISS                                              </v>
          </cell>
          <cell r="F711">
            <v>6800880.0199999996</v>
          </cell>
          <cell r="G711">
            <v>496598.02</v>
          </cell>
          <cell r="H711">
            <v>0</v>
          </cell>
          <cell r="I711">
            <v>7297478.04</v>
          </cell>
        </row>
        <row r="712">
          <cell r="A712" t="str">
            <v>3.2</v>
          </cell>
          <cell r="B712" t="str">
            <v>S</v>
          </cell>
          <cell r="C712">
            <v>3</v>
          </cell>
          <cell r="D712">
            <v>787</v>
          </cell>
          <cell r="E712" t="str">
            <v xml:space="preserve">Custos e Despesas                                </v>
          </cell>
          <cell r="F712">
            <v>129485787.38</v>
          </cell>
          <cell r="G712">
            <v>14427255.630000001</v>
          </cell>
          <cell r="H712">
            <v>1354671.96</v>
          </cell>
          <cell r="I712">
            <v>142558371.05000001</v>
          </cell>
        </row>
        <row r="713">
          <cell r="A713" t="str">
            <v>3.2.1</v>
          </cell>
          <cell r="B713" t="str">
            <v>S</v>
          </cell>
          <cell r="C713">
            <v>3</v>
          </cell>
          <cell r="D713">
            <v>788</v>
          </cell>
          <cell r="E713" t="str">
            <v xml:space="preserve">Custos Operacionais                              </v>
          </cell>
          <cell r="F713">
            <v>48932200.189999998</v>
          </cell>
          <cell r="G713">
            <v>5499600.4199999999</v>
          </cell>
          <cell r="H713">
            <v>379411.29</v>
          </cell>
          <cell r="I713">
            <v>54052389.32</v>
          </cell>
        </row>
        <row r="714">
          <cell r="A714" t="str">
            <v>3.2.1.01</v>
          </cell>
          <cell r="B714" t="str">
            <v>S</v>
          </cell>
          <cell r="C714">
            <v>3</v>
          </cell>
          <cell r="D714">
            <v>789</v>
          </cell>
          <cell r="E714" t="str">
            <v xml:space="preserve">Custos com Pessoal                               </v>
          </cell>
          <cell r="F714">
            <v>19258231.649999999</v>
          </cell>
          <cell r="G714">
            <v>1856650.03</v>
          </cell>
          <cell r="H714">
            <v>255530.37</v>
          </cell>
          <cell r="I714">
            <v>20859351.309999999</v>
          </cell>
        </row>
        <row r="715">
          <cell r="A715" t="str">
            <v>3.2.1.01.01</v>
          </cell>
          <cell r="B715" t="str">
            <v>S</v>
          </cell>
          <cell r="C715">
            <v>3</v>
          </cell>
          <cell r="D715">
            <v>790</v>
          </cell>
          <cell r="E715" t="str">
            <v xml:space="preserve">Custos com Remuner. e Vantagens                  </v>
          </cell>
          <cell r="F715">
            <v>9726296.6899999995</v>
          </cell>
          <cell r="G715">
            <v>931289.49</v>
          </cell>
          <cell r="H715">
            <v>31281.88</v>
          </cell>
          <cell r="I715">
            <v>10626304.300000001</v>
          </cell>
        </row>
        <row r="716">
          <cell r="A716" t="str">
            <v>3.2.1.01.01.0001</v>
          </cell>
          <cell r="B716" t="str">
            <v>A</v>
          </cell>
          <cell r="C716">
            <v>3</v>
          </cell>
          <cell r="D716">
            <v>791</v>
          </cell>
          <cell r="E716" t="str">
            <v xml:space="preserve">Salários                                         </v>
          </cell>
          <cell r="F716">
            <v>5045644.4000000004</v>
          </cell>
          <cell r="G716">
            <v>449419.88</v>
          </cell>
          <cell r="H716">
            <v>0</v>
          </cell>
          <cell r="I716">
            <v>5495064.2800000003</v>
          </cell>
        </row>
        <row r="717">
          <cell r="A717" t="str">
            <v>3.2.1.01.01.0002</v>
          </cell>
          <cell r="B717" t="str">
            <v>A</v>
          </cell>
          <cell r="C717">
            <v>3</v>
          </cell>
          <cell r="D717">
            <v>792</v>
          </cell>
          <cell r="E717" t="str">
            <v xml:space="preserve">Férias                                           </v>
          </cell>
          <cell r="F717">
            <v>1098306.24</v>
          </cell>
          <cell r="G717">
            <v>98317.34</v>
          </cell>
          <cell r="H717">
            <v>0</v>
          </cell>
          <cell r="I717">
            <v>1196623.58</v>
          </cell>
        </row>
        <row r="718">
          <cell r="A718" t="str">
            <v>3.2.1.01.01.0003</v>
          </cell>
          <cell r="B718" t="str">
            <v>A</v>
          </cell>
          <cell r="C718">
            <v>3</v>
          </cell>
          <cell r="D718">
            <v>793</v>
          </cell>
          <cell r="E718" t="str">
            <v xml:space="preserve">13º Salários                                     </v>
          </cell>
          <cell r="F718">
            <v>742449.82</v>
          </cell>
          <cell r="G718">
            <v>69318.77</v>
          </cell>
          <cell r="H718">
            <v>0</v>
          </cell>
          <cell r="I718">
            <v>811768.59</v>
          </cell>
        </row>
        <row r="719">
          <cell r="A719" t="str">
            <v>3.2.1.01.01.0004</v>
          </cell>
          <cell r="B719" t="str">
            <v>A</v>
          </cell>
          <cell r="C719">
            <v>3</v>
          </cell>
          <cell r="D719">
            <v>794</v>
          </cell>
          <cell r="E719" t="str">
            <v xml:space="preserve">Diárias - Negócios                               </v>
          </cell>
          <cell r="F719">
            <v>67760.320000000007</v>
          </cell>
          <cell r="G719">
            <v>0</v>
          </cell>
          <cell r="H719">
            <v>0</v>
          </cell>
          <cell r="I719">
            <v>67760.320000000007</v>
          </cell>
        </row>
        <row r="720">
          <cell r="A720" t="str">
            <v>3.2.1.01.01.0005</v>
          </cell>
          <cell r="B720" t="str">
            <v>A</v>
          </cell>
          <cell r="C720">
            <v>3</v>
          </cell>
          <cell r="D720">
            <v>795</v>
          </cell>
          <cell r="E720" t="str">
            <v xml:space="preserve">Adicional tempo de Serviços                      </v>
          </cell>
          <cell r="F720">
            <v>173969.94</v>
          </cell>
          <cell r="G720">
            <v>15145.31</v>
          </cell>
          <cell r="H720">
            <v>0</v>
          </cell>
          <cell r="I720">
            <v>189115.25</v>
          </cell>
        </row>
        <row r="721">
          <cell r="A721" t="str">
            <v>3.2.1.01.01.0006</v>
          </cell>
          <cell r="B721" t="str">
            <v>A</v>
          </cell>
          <cell r="C721">
            <v>3</v>
          </cell>
          <cell r="D721">
            <v>796</v>
          </cell>
          <cell r="E721" t="str">
            <v xml:space="preserve">Adicional de Risco                               </v>
          </cell>
          <cell r="F721">
            <v>2028672.18</v>
          </cell>
          <cell r="G721">
            <v>180897.68</v>
          </cell>
          <cell r="H721">
            <v>0</v>
          </cell>
          <cell r="I721">
            <v>2209569.86</v>
          </cell>
        </row>
        <row r="722">
          <cell r="A722" t="str">
            <v>3.2.1.01.01.0007</v>
          </cell>
          <cell r="B722" t="str">
            <v>A</v>
          </cell>
          <cell r="C722">
            <v>3</v>
          </cell>
          <cell r="D722">
            <v>797</v>
          </cell>
          <cell r="E722" t="str">
            <v xml:space="preserve">Grat. Serviços Extraordinarios                   </v>
          </cell>
          <cell r="F722">
            <v>143749.66</v>
          </cell>
          <cell r="G722">
            <v>12862.85</v>
          </cell>
          <cell r="H722">
            <v>0</v>
          </cell>
          <cell r="I722">
            <v>156612.51</v>
          </cell>
        </row>
        <row r="723">
          <cell r="A723" t="str">
            <v>3.2.1.01.01.0009</v>
          </cell>
          <cell r="B723" t="str">
            <v>A</v>
          </cell>
          <cell r="C723">
            <v>3</v>
          </cell>
          <cell r="D723">
            <v>799</v>
          </cell>
          <cell r="E723" t="str">
            <v xml:space="preserve">Abono Pecuniário                                 </v>
          </cell>
          <cell r="F723">
            <v>236950.61</v>
          </cell>
          <cell r="G723">
            <v>29902.85</v>
          </cell>
          <cell r="H723">
            <v>0</v>
          </cell>
          <cell r="I723">
            <v>266853.46000000002</v>
          </cell>
        </row>
        <row r="724">
          <cell r="A724" t="str">
            <v>3.2.1.01.01.0010</v>
          </cell>
          <cell r="B724" t="str">
            <v>A</v>
          </cell>
          <cell r="C724">
            <v>3</v>
          </cell>
          <cell r="D724">
            <v>800</v>
          </cell>
          <cell r="E724" t="str">
            <v xml:space="preserve">Adicional Noturno                                </v>
          </cell>
          <cell r="F724">
            <v>244092.78</v>
          </cell>
          <cell r="G724">
            <v>31574.14</v>
          </cell>
          <cell r="H724">
            <v>0</v>
          </cell>
          <cell r="I724">
            <v>275666.92</v>
          </cell>
        </row>
        <row r="725">
          <cell r="A725" t="str">
            <v>3.2.1.01.01.0011</v>
          </cell>
          <cell r="B725" t="str">
            <v>A</v>
          </cell>
          <cell r="C725">
            <v>3</v>
          </cell>
          <cell r="D725">
            <v>801</v>
          </cell>
          <cell r="E725" t="str">
            <v xml:space="preserve">Função Grat. Incorporada                         </v>
          </cell>
          <cell r="F725">
            <v>52826.31</v>
          </cell>
          <cell r="G725">
            <v>5152.92</v>
          </cell>
          <cell r="H725">
            <v>0</v>
          </cell>
          <cell r="I725">
            <v>57979.23</v>
          </cell>
        </row>
        <row r="726">
          <cell r="A726" t="str">
            <v>3.2.1.01.01.0012</v>
          </cell>
          <cell r="B726" t="str">
            <v>A</v>
          </cell>
          <cell r="C726">
            <v>3</v>
          </cell>
          <cell r="D726">
            <v>802</v>
          </cell>
          <cell r="E726" t="str">
            <v xml:space="preserve">Hora Extra                                       </v>
          </cell>
          <cell r="F726">
            <v>20275.98</v>
          </cell>
          <cell r="G726">
            <v>29303.8</v>
          </cell>
          <cell r="H726">
            <v>0</v>
          </cell>
          <cell r="I726">
            <v>49579.78</v>
          </cell>
        </row>
        <row r="727">
          <cell r="A727" t="str">
            <v>3.2.1.01.01.0014</v>
          </cell>
          <cell r="B727" t="str">
            <v>A</v>
          </cell>
          <cell r="C727">
            <v>3</v>
          </cell>
          <cell r="D727">
            <v>1128</v>
          </cell>
          <cell r="E727" t="str">
            <v xml:space="preserve">Diárias - Treinamento                            </v>
          </cell>
          <cell r="F727">
            <v>29652.21</v>
          </cell>
          <cell r="G727">
            <v>0</v>
          </cell>
          <cell r="H727">
            <v>0</v>
          </cell>
          <cell r="I727">
            <v>29652.21</v>
          </cell>
        </row>
        <row r="728">
          <cell r="A728" t="str">
            <v>3.2.1.01.01.0015</v>
          </cell>
          <cell r="B728" t="str">
            <v>A</v>
          </cell>
          <cell r="C728">
            <v>3</v>
          </cell>
          <cell r="D728">
            <v>1285</v>
          </cell>
          <cell r="E728" t="str">
            <v xml:space="preserve">Auxílio Dependente Especial                      </v>
          </cell>
          <cell r="F728">
            <v>48254</v>
          </cell>
          <cell r="G728">
            <v>3816</v>
          </cell>
          <cell r="H728">
            <v>0</v>
          </cell>
          <cell r="I728">
            <v>52070</v>
          </cell>
        </row>
        <row r="729">
          <cell r="A729" t="str">
            <v>3.2.1.01.01.0016</v>
          </cell>
          <cell r="B729" t="str">
            <v>A</v>
          </cell>
          <cell r="C729">
            <v>3</v>
          </cell>
          <cell r="D729">
            <v>1719</v>
          </cell>
          <cell r="E729" t="str">
            <v xml:space="preserve">Auxílio Creche/Escola                            </v>
          </cell>
          <cell r="F729">
            <v>60446.32</v>
          </cell>
          <cell r="G729">
            <v>5577.95</v>
          </cell>
          <cell r="H729">
            <v>0</v>
          </cell>
          <cell r="I729">
            <v>66024.27</v>
          </cell>
        </row>
        <row r="730">
          <cell r="A730" t="str">
            <v>3.2.1.01.01.0017</v>
          </cell>
          <cell r="B730" t="str">
            <v>A</v>
          </cell>
          <cell r="C730">
            <v>3</v>
          </cell>
          <cell r="D730">
            <v>2334</v>
          </cell>
          <cell r="E730" t="str">
            <v xml:space="preserve">Reversão Provisão Férias                         </v>
          </cell>
          <cell r="F730">
            <v>-242721.46</v>
          </cell>
          <cell r="G730">
            <v>0</v>
          </cell>
          <cell r="H730">
            <v>29902.85</v>
          </cell>
          <cell r="I730">
            <v>-272624.31</v>
          </cell>
        </row>
        <row r="731">
          <cell r="A731" t="str">
            <v>3.2.1.01.01.0018</v>
          </cell>
          <cell r="B731" t="str">
            <v>A</v>
          </cell>
          <cell r="C731">
            <v>3</v>
          </cell>
          <cell r="D731">
            <v>2587</v>
          </cell>
          <cell r="E731" t="str">
            <v xml:space="preserve">Reversão Provisão 13º Salário                    </v>
          </cell>
          <cell r="F731">
            <v>-2334.38</v>
          </cell>
          <cell r="G731">
            <v>0</v>
          </cell>
          <cell r="H731">
            <v>0</v>
          </cell>
          <cell r="I731">
            <v>-2334.38</v>
          </cell>
        </row>
        <row r="732">
          <cell r="A732" t="str">
            <v>3.2.1.01.01.0019</v>
          </cell>
          <cell r="B732" t="str">
            <v>A</v>
          </cell>
          <cell r="C732">
            <v>3</v>
          </cell>
          <cell r="D732">
            <v>2690</v>
          </cell>
          <cell r="E732" t="str">
            <v xml:space="preserve">Faltas/Atrasos/Saídas Antecipadas                </v>
          </cell>
          <cell r="F732">
            <v>-18767.05</v>
          </cell>
          <cell r="G732">
            <v>0</v>
          </cell>
          <cell r="H732">
            <v>993.28</v>
          </cell>
          <cell r="I732">
            <v>-19760.330000000002</v>
          </cell>
        </row>
        <row r="733">
          <cell r="A733" t="str">
            <v>3.2.1.01.01.0020</v>
          </cell>
          <cell r="B733" t="str">
            <v>A</v>
          </cell>
          <cell r="C733">
            <v>3</v>
          </cell>
          <cell r="D733">
            <v>2693</v>
          </cell>
          <cell r="E733" t="str">
            <v xml:space="preserve">Excedente Banco de Horas Negativo                </v>
          </cell>
          <cell r="F733">
            <v>-2931.19</v>
          </cell>
          <cell r="G733">
            <v>0</v>
          </cell>
          <cell r="H733">
            <v>385.75</v>
          </cell>
          <cell r="I733">
            <v>-3316.94</v>
          </cell>
        </row>
        <row r="734">
          <cell r="A734" t="str">
            <v>3.2.1.01.02</v>
          </cell>
          <cell r="B734" t="str">
            <v>S</v>
          </cell>
          <cell r="C734">
            <v>3</v>
          </cell>
          <cell r="D734">
            <v>803</v>
          </cell>
          <cell r="E734" t="str">
            <v xml:space="preserve">Custos com Remun. e Vant. da Diretoria           </v>
          </cell>
          <cell r="F734">
            <v>689199.06</v>
          </cell>
          <cell r="G734">
            <v>57673.54</v>
          </cell>
          <cell r="H734">
            <v>0</v>
          </cell>
          <cell r="I734">
            <v>746872.6</v>
          </cell>
        </row>
        <row r="735">
          <cell r="A735" t="str">
            <v>3.2.1.01.02.0001</v>
          </cell>
          <cell r="B735" t="str">
            <v>A</v>
          </cell>
          <cell r="C735">
            <v>3</v>
          </cell>
          <cell r="D735">
            <v>804</v>
          </cell>
          <cell r="E735" t="str">
            <v xml:space="preserve">Salários - Diretoria                             </v>
          </cell>
          <cell r="F735">
            <v>461881.58</v>
          </cell>
          <cell r="G735">
            <v>41195.39</v>
          </cell>
          <cell r="H735">
            <v>0</v>
          </cell>
          <cell r="I735">
            <v>503076.97</v>
          </cell>
        </row>
        <row r="736">
          <cell r="A736" t="str">
            <v>3.2.1.01.02.0003</v>
          </cell>
          <cell r="B736" t="str">
            <v>A</v>
          </cell>
          <cell r="C736">
            <v>3</v>
          </cell>
          <cell r="D736">
            <v>806</v>
          </cell>
          <cell r="E736" t="str">
            <v xml:space="preserve">Adicional de Risco - Diretoria                   </v>
          </cell>
          <cell r="F736">
            <v>184752.58</v>
          </cell>
          <cell r="G736">
            <v>16478.150000000001</v>
          </cell>
          <cell r="H736">
            <v>0</v>
          </cell>
          <cell r="I736">
            <v>201230.73</v>
          </cell>
        </row>
        <row r="737">
          <cell r="A737" t="str">
            <v>3.2.1.01.02.0005</v>
          </cell>
          <cell r="B737" t="str">
            <v>A</v>
          </cell>
          <cell r="C737">
            <v>3</v>
          </cell>
          <cell r="D737">
            <v>1381</v>
          </cell>
          <cell r="E737" t="str">
            <v xml:space="preserve">Diárias Diretoria - Negócios                     </v>
          </cell>
          <cell r="F737">
            <v>31186.15</v>
          </cell>
          <cell r="G737">
            <v>0</v>
          </cell>
          <cell r="H737">
            <v>0</v>
          </cell>
          <cell r="I737">
            <v>31186.15</v>
          </cell>
        </row>
        <row r="738">
          <cell r="A738" t="str">
            <v>3.2.1.01.02.0006</v>
          </cell>
          <cell r="B738" t="str">
            <v>A</v>
          </cell>
          <cell r="C738">
            <v>3</v>
          </cell>
          <cell r="D738">
            <v>1382</v>
          </cell>
          <cell r="E738" t="str">
            <v xml:space="preserve">Diárias Diretoria - Treinamento                  </v>
          </cell>
          <cell r="F738">
            <v>13064.49</v>
          </cell>
          <cell r="G738">
            <v>0</v>
          </cell>
          <cell r="H738">
            <v>0</v>
          </cell>
          <cell r="I738">
            <v>13064.49</v>
          </cell>
        </row>
        <row r="739">
          <cell r="A739" t="str">
            <v>3.2.1.01.02.0008</v>
          </cell>
          <cell r="B739" t="str">
            <v>A</v>
          </cell>
          <cell r="C739">
            <v>3</v>
          </cell>
          <cell r="D739">
            <v>2273</v>
          </cell>
          <cell r="E739" t="str">
            <v xml:space="preserve">Devoluções de Diárias Diretoria                  </v>
          </cell>
          <cell r="F739">
            <v>-1685.74</v>
          </cell>
          <cell r="G739">
            <v>0</v>
          </cell>
          <cell r="H739">
            <v>0</v>
          </cell>
          <cell r="I739">
            <v>-1685.74</v>
          </cell>
        </row>
        <row r="740">
          <cell r="A740" t="str">
            <v>3.2.1.01.03</v>
          </cell>
          <cell r="B740" t="str">
            <v>S</v>
          </cell>
          <cell r="C740">
            <v>3</v>
          </cell>
          <cell r="D740">
            <v>808</v>
          </cell>
          <cell r="E740" t="str">
            <v xml:space="preserve">Custos com Encargos                              </v>
          </cell>
          <cell r="F740">
            <v>3449392.69</v>
          </cell>
          <cell r="G740">
            <v>328647.31</v>
          </cell>
          <cell r="H740">
            <v>10226.780000000001</v>
          </cell>
          <cell r="I740">
            <v>3767813.22</v>
          </cell>
        </row>
        <row r="741">
          <cell r="A741" t="str">
            <v>3.2.1.01.03.0001</v>
          </cell>
          <cell r="B741" t="str">
            <v>A</v>
          </cell>
          <cell r="C741">
            <v>3</v>
          </cell>
          <cell r="D741">
            <v>809</v>
          </cell>
          <cell r="E741" t="str">
            <v xml:space="preserve">INSS                                             </v>
          </cell>
          <cell r="F741">
            <v>2687656.04</v>
          </cell>
          <cell r="G741">
            <v>248451.1</v>
          </cell>
          <cell r="H741">
            <v>0</v>
          </cell>
          <cell r="I741">
            <v>2936107.14</v>
          </cell>
        </row>
        <row r="742">
          <cell r="A742" t="str">
            <v>3.2.1.01.03.0002</v>
          </cell>
          <cell r="B742" t="str">
            <v>A</v>
          </cell>
          <cell r="C742">
            <v>3</v>
          </cell>
          <cell r="D742">
            <v>810</v>
          </cell>
          <cell r="E742" t="str">
            <v xml:space="preserve">FGTS                                             </v>
          </cell>
          <cell r="F742">
            <v>820599.53</v>
          </cell>
          <cell r="G742">
            <v>75862.7</v>
          </cell>
          <cell r="H742">
            <v>0</v>
          </cell>
          <cell r="I742">
            <v>896462.23</v>
          </cell>
        </row>
        <row r="743">
          <cell r="A743" t="str">
            <v>3.2.1.01.03.0003</v>
          </cell>
          <cell r="B743" t="str">
            <v>A</v>
          </cell>
          <cell r="C743">
            <v>3</v>
          </cell>
          <cell r="D743">
            <v>811</v>
          </cell>
          <cell r="E743" t="str">
            <v xml:space="preserve">Portus Previdência Privada                       </v>
          </cell>
          <cell r="F743">
            <v>49011.21</v>
          </cell>
          <cell r="G743">
            <v>4333.51</v>
          </cell>
          <cell r="H743">
            <v>0</v>
          </cell>
          <cell r="I743">
            <v>53344.72</v>
          </cell>
        </row>
        <row r="744">
          <cell r="A744" t="str">
            <v>3.2.1.01.03.0007</v>
          </cell>
          <cell r="B744" t="str">
            <v>A</v>
          </cell>
          <cell r="C744">
            <v>3</v>
          </cell>
          <cell r="D744">
            <v>2697</v>
          </cell>
          <cell r="E744" t="str">
            <v xml:space="preserve">Reversão INSS s/ Provisões de Férias             </v>
          </cell>
          <cell r="F744">
            <v>-83912.73</v>
          </cell>
          <cell r="G744">
            <v>0</v>
          </cell>
          <cell r="H744">
            <v>7834.55</v>
          </cell>
          <cell r="I744">
            <v>-91747.28</v>
          </cell>
        </row>
        <row r="745">
          <cell r="A745" t="str">
            <v>3.2.1.01.03.0008</v>
          </cell>
          <cell r="B745" t="str">
            <v>A</v>
          </cell>
          <cell r="C745">
            <v>3</v>
          </cell>
          <cell r="D745">
            <v>2698</v>
          </cell>
          <cell r="E745" t="str">
            <v xml:space="preserve">Reversão FGTS s/ Provisões de Férias             </v>
          </cell>
          <cell r="F745">
            <v>-21498.16</v>
          </cell>
          <cell r="G745">
            <v>0</v>
          </cell>
          <cell r="H745">
            <v>2392.23</v>
          </cell>
          <cell r="I745">
            <v>-23890.39</v>
          </cell>
        </row>
        <row r="746">
          <cell r="A746" t="str">
            <v>3.2.1.01.03.0009</v>
          </cell>
          <cell r="B746" t="str">
            <v>A</v>
          </cell>
          <cell r="C746">
            <v>3</v>
          </cell>
          <cell r="D746">
            <v>2699</v>
          </cell>
          <cell r="E746" t="str">
            <v xml:space="preserve">Reversão Portus s/ Provisões de Férias           </v>
          </cell>
          <cell r="F746">
            <v>-2458.96</v>
          </cell>
          <cell r="G746">
            <v>0</v>
          </cell>
          <cell r="H746">
            <v>0</v>
          </cell>
          <cell r="I746">
            <v>-2458.96</v>
          </cell>
        </row>
        <row r="747">
          <cell r="A747" t="str">
            <v>3.2.1.01.03.0012</v>
          </cell>
          <cell r="B747" t="str">
            <v>A</v>
          </cell>
          <cell r="C747">
            <v>3</v>
          </cell>
          <cell r="D747">
            <v>2719</v>
          </cell>
          <cell r="E747" t="str">
            <v xml:space="preserve">Reversão Portus s/ Provisões de 13º Sal          </v>
          </cell>
          <cell r="F747">
            <v>-4.24</v>
          </cell>
          <cell r="G747">
            <v>0</v>
          </cell>
          <cell r="H747">
            <v>0</v>
          </cell>
          <cell r="I747">
            <v>-4.24</v>
          </cell>
        </row>
        <row r="748">
          <cell r="A748" t="str">
            <v>3.2.1.01.04</v>
          </cell>
          <cell r="B748" t="str">
            <v>S</v>
          </cell>
          <cell r="C748">
            <v>3</v>
          </cell>
          <cell r="D748">
            <v>813</v>
          </cell>
          <cell r="E748" t="str">
            <v xml:space="preserve">Custos com Verbas Rescisórias                    </v>
          </cell>
          <cell r="F748">
            <v>8451.25</v>
          </cell>
          <cell r="G748">
            <v>0</v>
          </cell>
          <cell r="H748">
            <v>0</v>
          </cell>
          <cell r="I748">
            <v>8451.25</v>
          </cell>
        </row>
        <row r="749">
          <cell r="A749" t="str">
            <v>3.2.1.01.04.0001</v>
          </cell>
          <cell r="B749" t="str">
            <v>A</v>
          </cell>
          <cell r="C749">
            <v>3</v>
          </cell>
          <cell r="D749">
            <v>814</v>
          </cell>
          <cell r="E749" t="str">
            <v xml:space="preserve">Salários                                         </v>
          </cell>
          <cell r="F749">
            <v>8451.25</v>
          </cell>
          <cell r="G749">
            <v>0</v>
          </cell>
          <cell r="H749">
            <v>0</v>
          </cell>
          <cell r="I749">
            <v>8451.25</v>
          </cell>
        </row>
        <row r="750">
          <cell r="A750" t="str">
            <v>3.2.1.01.05</v>
          </cell>
          <cell r="B750" t="str">
            <v>S</v>
          </cell>
          <cell r="C750">
            <v>3</v>
          </cell>
          <cell r="D750">
            <v>817</v>
          </cell>
          <cell r="E750" t="str">
            <v xml:space="preserve">Custos com Outros Benefícios                     </v>
          </cell>
          <cell r="F750">
            <v>3888601.39</v>
          </cell>
          <cell r="G750">
            <v>365742.94</v>
          </cell>
          <cell r="H750">
            <v>0</v>
          </cell>
          <cell r="I750">
            <v>4254344.33</v>
          </cell>
        </row>
        <row r="751">
          <cell r="A751" t="str">
            <v>3.2.1.01.05.0002</v>
          </cell>
          <cell r="B751" t="str">
            <v>A</v>
          </cell>
          <cell r="C751">
            <v>3</v>
          </cell>
          <cell r="D751">
            <v>819</v>
          </cell>
          <cell r="E751" t="str">
            <v xml:space="preserve">Vale Refeição                                    </v>
          </cell>
          <cell r="F751">
            <v>1591878.26</v>
          </cell>
          <cell r="G751">
            <v>147242.84</v>
          </cell>
          <cell r="H751">
            <v>0</v>
          </cell>
          <cell r="I751">
            <v>1739121.1</v>
          </cell>
        </row>
        <row r="752">
          <cell r="A752" t="str">
            <v>3.2.1.01.05.0003</v>
          </cell>
          <cell r="B752" t="str">
            <v>A</v>
          </cell>
          <cell r="C752">
            <v>3</v>
          </cell>
          <cell r="D752">
            <v>820</v>
          </cell>
          <cell r="E752" t="str">
            <v xml:space="preserve">Plano de Saúde                                   </v>
          </cell>
          <cell r="F752">
            <v>1514368.86</v>
          </cell>
          <cell r="G752">
            <v>150310.39999999999</v>
          </cell>
          <cell r="H752">
            <v>0</v>
          </cell>
          <cell r="I752">
            <v>1664679.26</v>
          </cell>
        </row>
        <row r="753">
          <cell r="A753" t="str">
            <v>3.2.1.01.05.0004</v>
          </cell>
          <cell r="B753" t="str">
            <v>A</v>
          </cell>
          <cell r="C753">
            <v>3</v>
          </cell>
          <cell r="D753">
            <v>821</v>
          </cell>
          <cell r="E753" t="str">
            <v xml:space="preserve">Medicamentos                                     </v>
          </cell>
          <cell r="F753">
            <v>285814.45</v>
          </cell>
          <cell r="G753">
            <v>30952.69</v>
          </cell>
          <cell r="H753">
            <v>0</v>
          </cell>
          <cell r="I753">
            <v>316767.14</v>
          </cell>
        </row>
        <row r="754">
          <cell r="A754" t="str">
            <v>3.2.1.01.05.0005</v>
          </cell>
          <cell r="B754" t="str">
            <v>A</v>
          </cell>
          <cell r="C754">
            <v>3</v>
          </cell>
          <cell r="D754">
            <v>822</v>
          </cell>
          <cell r="E754" t="str">
            <v xml:space="preserve">Serv. Odontológicos - P F                        </v>
          </cell>
          <cell r="F754">
            <v>88695.44</v>
          </cell>
          <cell r="G754">
            <v>6405.4</v>
          </cell>
          <cell r="H754">
            <v>0</v>
          </cell>
          <cell r="I754">
            <v>95100.84</v>
          </cell>
        </row>
        <row r="755">
          <cell r="A755" t="str">
            <v>3.2.1.01.05.0006</v>
          </cell>
          <cell r="B755" t="str">
            <v>A</v>
          </cell>
          <cell r="C755">
            <v>3</v>
          </cell>
          <cell r="D755">
            <v>823</v>
          </cell>
          <cell r="E755" t="str">
            <v xml:space="preserve">Produtos Óticos                                  </v>
          </cell>
          <cell r="F755">
            <v>61894.8</v>
          </cell>
          <cell r="G755">
            <v>7776.8</v>
          </cell>
          <cell r="H755">
            <v>0</v>
          </cell>
          <cell r="I755">
            <v>69671.600000000006</v>
          </cell>
        </row>
        <row r="756">
          <cell r="A756" t="str">
            <v>3.2.1.01.05.0007</v>
          </cell>
          <cell r="B756" t="str">
            <v>A</v>
          </cell>
          <cell r="C756">
            <v>3</v>
          </cell>
          <cell r="D756">
            <v>824</v>
          </cell>
          <cell r="E756" t="str">
            <v xml:space="preserve">Graduação e Especializ. de Empreg.               </v>
          </cell>
          <cell r="F756">
            <v>70352.7</v>
          </cell>
          <cell r="G756">
            <v>4743.58</v>
          </cell>
          <cell r="H756">
            <v>0</v>
          </cell>
          <cell r="I756">
            <v>75096.28</v>
          </cell>
        </row>
        <row r="757">
          <cell r="A757" t="str">
            <v>3.2.1.01.05.0008</v>
          </cell>
          <cell r="B757" t="str">
            <v>A</v>
          </cell>
          <cell r="C757">
            <v>3</v>
          </cell>
          <cell r="D757">
            <v>825</v>
          </cell>
          <cell r="E757" t="str">
            <v xml:space="preserve">Serv. Odontológicos - P J                        </v>
          </cell>
          <cell r="F757">
            <v>156116.32</v>
          </cell>
          <cell r="G757">
            <v>10392.15</v>
          </cell>
          <cell r="H757">
            <v>0</v>
          </cell>
          <cell r="I757">
            <v>166508.47</v>
          </cell>
        </row>
        <row r="758">
          <cell r="A758" t="str">
            <v>3.2.1.01.05.0009</v>
          </cell>
          <cell r="B758" t="str">
            <v>A</v>
          </cell>
          <cell r="C758">
            <v>3</v>
          </cell>
          <cell r="D758">
            <v>1228</v>
          </cell>
          <cell r="E758" t="str">
            <v xml:space="preserve">Seguro de Vida                                   </v>
          </cell>
          <cell r="F758">
            <v>56938.53</v>
          </cell>
          <cell r="G758">
            <v>5119.08</v>
          </cell>
          <cell r="H758">
            <v>0</v>
          </cell>
          <cell r="I758">
            <v>62057.61</v>
          </cell>
        </row>
        <row r="759">
          <cell r="A759" t="str">
            <v>3.2.1.01.05.0010</v>
          </cell>
          <cell r="B759" t="str">
            <v>A</v>
          </cell>
          <cell r="C759">
            <v>3</v>
          </cell>
          <cell r="D759">
            <v>856</v>
          </cell>
          <cell r="E759" t="str">
            <v xml:space="preserve">Treinamento                                      </v>
          </cell>
          <cell r="F759">
            <v>62542.03</v>
          </cell>
          <cell r="G759">
            <v>2800</v>
          </cell>
          <cell r="H759">
            <v>0</v>
          </cell>
          <cell r="I759">
            <v>65342.03</v>
          </cell>
        </row>
        <row r="760">
          <cell r="A760" t="str">
            <v>3.2.1.01.06</v>
          </cell>
          <cell r="B760" t="str">
            <v>S</v>
          </cell>
          <cell r="C760">
            <v>3</v>
          </cell>
          <cell r="D760">
            <v>826</v>
          </cell>
          <cell r="E760" t="str">
            <v xml:space="preserve">Reembolso de empregados                          </v>
          </cell>
          <cell r="F760">
            <v>-359832.14</v>
          </cell>
          <cell r="G760">
            <v>0</v>
          </cell>
          <cell r="H760">
            <v>33154</v>
          </cell>
          <cell r="I760">
            <v>-392986.14</v>
          </cell>
        </row>
        <row r="761">
          <cell r="A761" t="str">
            <v>3.2.1.01.06.0001</v>
          </cell>
          <cell r="B761" t="str">
            <v>A</v>
          </cell>
          <cell r="C761">
            <v>3</v>
          </cell>
          <cell r="D761">
            <v>827</v>
          </cell>
          <cell r="E761" t="str">
            <v xml:space="preserve">Vale Transporte                                  </v>
          </cell>
          <cell r="F761">
            <v>-292.95</v>
          </cell>
          <cell r="G761">
            <v>0</v>
          </cell>
          <cell r="H761">
            <v>0</v>
          </cell>
          <cell r="I761">
            <v>-292.95</v>
          </cell>
        </row>
        <row r="762">
          <cell r="A762" t="str">
            <v>3.2.1.01.06.0002</v>
          </cell>
          <cell r="B762" t="str">
            <v>A</v>
          </cell>
          <cell r="C762">
            <v>3</v>
          </cell>
          <cell r="D762">
            <v>828</v>
          </cell>
          <cell r="E762" t="str">
            <v xml:space="preserve">Vale Refeição                                    </v>
          </cell>
          <cell r="F762">
            <v>-37239.42</v>
          </cell>
          <cell r="G762">
            <v>0</v>
          </cell>
          <cell r="H762">
            <v>3195</v>
          </cell>
          <cell r="I762">
            <v>-40434.42</v>
          </cell>
        </row>
        <row r="763">
          <cell r="A763" t="str">
            <v>3.2.1.01.06.0003</v>
          </cell>
          <cell r="B763" t="str">
            <v>A</v>
          </cell>
          <cell r="C763">
            <v>3</v>
          </cell>
          <cell r="D763">
            <v>829</v>
          </cell>
          <cell r="E763" t="str">
            <v xml:space="preserve">Plano de Saúde                                   </v>
          </cell>
          <cell r="F763">
            <v>-226155.22</v>
          </cell>
          <cell r="G763">
            <v>0</v>
          </cell>
          <cell r="H763">
            <v>21204.53</v>
          </cell>
          <cell r="I763">
            <v>-247359.75</v>
          </cell>
        </row>
        <row r="764">
          <cell r="A764" t="str">
            <v>3.2.1.01.06.0004</v>
          </cell>
          <cell r="B764" t="str">
            <v>A</v>
          </cell>
          <cell r="C764">
            <v>3</v>
          </cell>
          <cell r="D764">
            <v>830</v>
          </cell>
          <cell r="E764" t="str">
            <v xml:space="preserve">Medicamentos                                     </v>
          </cell>
          <cell r="F764">
            <v>-61138.41</v>
          </cell>
          <cell r="G764">
            <v>0</v>
          </cell>
          <cell r="H764">
            <v>6471.61</v>
          </cell>
          <cell r="I764">
            <v>-67610.02</v>
          </cell>
        </row>
        <row r="765">
          <cell r="A765" t="str">
            <v>3.2.1.01.06.0007</v>
          </cell>
          <cell r="B765" t="str">
            <v>A</v>
          </cell>
          <cell r="C765">
            <v>3</v>
          </cell>
          <cell r="D765">
            <v>833</v>
          </cell>
          <cell r="E765" t="str">
            <v xml:space="preserve">Assistencia medica Odontologica                  </v>
          </cell>
          <cell r="F765">
            <v>-34325.760000000002</v>
          </cell>
          <cell r="G765">
            <v>0</v>
          </cell>
          <cell r="H765">
            <v>2282.86</v>
          </cell>
          <cell r="I765">
            <v>-36608.620000000003</v>
          </cell>
        </row>
        <row r="766">
          <cell r="A766" t="str">
            <v>3.2.1.01.06.0008</v>
          </cell>
          <cell r="B766" t="str">
            <v>A</v>
          </cell>
          <cell r="C766">
            <v>3</v>
          </cell>
          <cell r="D766">
            <v>2268</v>
          </cell>
          <cell r="E766" t="str">
            <v xml:space="preserve">Devoluções de Diárias                            </v>
          </cell>
          <cell r="F766">
            <v>-680.38</v>
          </cell>
          <cell r="G766">
            <v>0</v>
          </cell>
          <cell r="H766">
            <v>0</v>
          </cell>
          <cell r="I766">
            <v>-680.38</v>
          </cell>
        </row>
        <row r="767">
          <cell r="A767" t="str">
            <v>3.2.1.01.07</v>
          </cell>
          <cell r="B767" t="str">
            <v>S</v>
          </cell>
          <cell r="C767">
            <v>3</v>
          </cell>
          <cell r="D767">
            <v>2389</v>
          </cell>
          <cell r="E767" t="str">
            <v xml:space="preserve">Participações no Resultado                       </v>
          </cell>
          <cell r="F767">
            <v>1856122.71</v>
          </cell>
          <cell r="G767">
            <v>173296.75</v>
          </cell>
          <cell r="H767">
            <v>180867.71</v>
          </cell>
          <cell r="I767">
            <v>1848551.75</v>
          </cell>
        </row>
        <row r="768">
          <cell r="A768" t="str">
            <v>3.2.1.01.07.0001</v>
          </cell>
          <cell r="B768" t="str">
            <v>A</v>
          </cell>
          <cell r="C768">
            <v>3</v>
          </cell>
          <cell r="D768">
            <v>2390</v>
          </cell>
          <cell r="E768" t="str">
            <v xml:space="preserve">PPR Operacional                                  </v>
          </cell>
          <cell r="F768">
            <v>1856122.71</v>
          </cell>
          <cell r="G768">
            <v>173296.75</v>
          </cell>
          <cell r="H768">
            <v>0</v>
          </cell>
          <cell r="I768">
            <v>2029419.46</v>
          </cell>
        </row>
        <row r="769">
          <cell r="A769" t="str">
            <v>3.2.1.01.07.0002</v>
          </cell>
          <cell r="B769" t="str">
            <v>A</v>
          </cell>
          <cell r="C769">
            <v>3</v>
          </cell>
          <cell r="D769">
            <v>2617</v>
          </cell>
          <cell r="E769" t="str">
            <v xml:space="preserve">Reversão Provisão PPR Operacional                </v>
          </cell>
          <cell r="F769">
            <v>0</v>
          </cell>
          <cell r="G769">
            <v>0</v>
          </cell>
          <cell r="H769">
            <v>180867.71</v>
          </cell>
          <cell r="I769">
            <v>-180867.71</v>
          </cell>
        </row>
        <row r="770">
          <cell r="A770" t="str">
            <v>3.2.1.02</v>
          </cell>
          <cell r="B770" t="str">
            <v>S</v>
          </cell>
          <cell r="C770">
            <v>3</v>
          </cell>
          <cell r="D770">
            <v>834</v>
          </cell>
          <cell r="E770" t="str">
            <v xml:space="preserve">Custos com Infra-estrutura Portuária             </v>
          </cell>
          <cell r="F770">
            <v>4589836.71</v>
          </cell>
          <cell r="G770">
            <v>777810.74</v>
          </cell>
          <cell r="H770">
            <v>0</v>
          </cell>
          <cell r="I770">
            <v>5367647.45</v>
          </cell>
        </row>
        <row r="771">
          <cell r="A771" t="str">
            <v>3.2.1.02.01</v>
          </cell>
          <cell r="B771" t="str">
            <v>A</v>
          </cell>
          <cell r="C771">
            <v>3</v>
          </cell>
          <cell r="D771">
            <v>835</v>
          </cell>
          <cell r="E771" t="str">
            <v xml:space="preserve">Dragagem dos Canais                              </v>
          </cell>
          <cell r="F771">
            <v>88030.14</v>
          </cell>
          <cell r="G771">
            <v>171039.04</v>
          </cell>
          <cell r="H771">
            <v>0</v>
          </cell>
          <cell r="I771">
            <v>259069.18</v>
          </cell>
        </row>
        <row r="772">
          <cell r="A772" t="str">
            <v>3.2.1.02.02</v>
          </cell>
          <cell r="B772" t="str">
            <v>A</v>
          </cell>
          <cell r="C772">
            <v>3</v>
          </cell>
          <cell r="D772">
            <v>836</v>
          </cell>
          <cell r="E772" t="str">
            <v xml:space="preserve">Manutenção e Reparos Engenharia                  </v>
          </cell>
          <cell r="F772">
            <v>2658450.7799999998</v>
          </cell>
          <cell r="G772">
            <v>226996.93</v>
          </cell>
          <cell r="H772">
            <v>0</v>
          </cell>
          <cell r="I772">
            <v>2885447.71</v>
          </cell>
        </row>
        <row r="773">
          <cell r="A773" t="str">
            <v>3.2.1.02.03</v>
          </cell>
          <cell r="B773" t="str">
            <v>A</v>
          </cell>
          <cell r="C773">
            <v>3</v>
          </cell>
          <cell r="D773">
            <v>837</v>
          </cell>
          <cell r="E773" t="str">
            <v xml:space="preserve">Serviços Espec. de Engenharia                    </v>
          </cell>
          <cell r="F773">
            <v>181555.43</v>
          </cell>
          <cell r="G773">
            <v>0</v>
          </cell>
          <cell r="H773">
            <v>0</v>
          </cell>
          <cell r="I773">
            <v>181555.43</v>
          </cell>
        </row>
        <row r="774">
          <cell r="A774" t="str">
            <v>3.2.1.02.04</v>
          </cell>
          <cell r="B774" t="str">
            <v>A</v>
          </cell>
          <cell r="C774">
            <v>3</v>
          </cell>
          <cell r="D774">
            <v>838</v>
          </cell>
          <cell r="E774" t="str">
            <v xml:space="preserve">Levantamentos, Estudos e Projetos                </v>
          </cell>
          <cell r="F774">
            <v>611941.56000000006</v>
          </cell>
          <cell r="G774">
            <v>335829.3</v>
          </cell>
          <cell r="H774">
            <v>0</v>
          </cell>
          <cell r="I774">
            <v>947770.86</v>
          </cell>
        </row>
        <row r="775">
          <cell r="A775" t="str">
            <v>3.2.1.02.07</v>
          </cell>
          <cell r="B775" t="str">
            <v>A</v>
          </cell>
          <cell r="C775">
            <v>3</v>
          </cell>
          <cell r="D775">
            <v>841</v>
          </cell>
          <cell r="E775" t="str">
            <v xml:space="preserve">Outros Serviços Especializados                   </v>
          </cell>
          <cell r="F775">
            <v>269297.13</v>
          </cell>
          <cell r="G775">
            <v>18512.43</v>
          </cell>
          <cell r="H775">
            <v>0</v>
          </cell>
          <cell r="I775">
            <v>287809.56</v>
          </cell>
        </row>
        <row r="776">
          <cell r="A776" t="str">
            <v>3.2.1.02.10</v>
          </cell>
          <cell r="B776" t="str">
            <v>A</v>
          </cell>
          <cell r="C776">
            <v>3</v>
          </cell>
          <cell r="D776">
            <v>870</v>
          </cell>
          <cell r="E776" t="str">
            <v xml:space="preserve">Sinalização                                      </v>
          </cell>
          <cell r="F776">
            <v>780561.67</v>
          </cell>
          <cell r="G776">
            <v>25433.040000000001</v>
          </cell>
          <cell r="H776">
            <v>0</v>
          </cell>
          <cell r="I776">
            <v>805994.71</v>
          </cell>
        </row>
        <row r="777">
          <cell r="A777" t="str">
            <v>3.2.1.03</v>
          </cell>
          <cell r="B777" t="str">
            <v>S</v>
          </cell>
          <cell r="C777">
            <v>3</v>
          </cell>
          <cell r="D777">
            <v>844</v>
          </cell>
          <cell r="E777" t="str">
            <v xml:space="preserve">Custos Gerais                                    </v>
          </cell>
          <cell r="F777">
            <v>20837622.010000002</v>
          </cell>
          <cell r="G777">
            <v>2423141.6800000002</v>
          </cell>
          <cell r="H777">
            <v>123872.09</v>
          </cell>
          <cell r="I777">
            <v>23136891.600000001</v>
          </cell>
        </row>
        <row r="778">
          <cell r="A778" t="str">
            <v>3.2.1.03.03</v>
          </cell>
          <cell r="B778" t="str">
            <v>A</v>
          </cell>
          <cell r="C778">
            <v>3</v>
          </cell>
          <cell r="D778">
            <v>847</v>
          </cell>
          <cell r="E778" t="str">
            <v xml:space="preserve">Remuneração a Estag. e Bolsistas                 </v>
          </cell>
          <cell r="F778">
            <v>277985.87</v>
          </cell>
          <cell r="G778">
            <v>36434.04</v>
          </cell>
          <cell r="H778">
            <v>0</v>
          </cell>
          <cell r="I778">
            <v>314419.90999999997</v>
          </cell>
        </row>
        <row r="779">
          <cell r="A779" t="str">
            <v>3.2.1.03.05</v>
          </cell>
          <cell r="B779" t="str">
            <v>A</v>
          </cell>
          <cell r="C779">
            <v>3</v>
          </cell>
          <cell r="D779">
            <v>849</v>
          </cell>
          <cell r="E779" t="str">
            <v xml:space="preserve">Segurança e Vigilância                           </v>
          </cell>
          <cell r="F779">
            <v>376248.43</v>
          </cell>
          <cell r="G779">
            <v>30279.22</v>
          </cell>
          <cell r="H779">
            <v>0</v>
          </cell>
          <cell r="I779">
            <v>406527.65</v>
          </cell>
        </row>
        <row r="780">
          <cell r="A780" t="str">
            <v>3.2.1.03.06</v>
          </cell>
          <cell r="B780" t="str">
            <v>A</v>
          </cell>
          <cell r="C780">
            <v>3</v>
          </cell>
          <cell r="D780">
            <v>850</v>
          </cell>
          <cell r="E780" t="str">
            <v xml:space="preserve">Serviços Terceirizados - Manutenção              </v>
          </cell>
          <cell r="F780">
            <v>3865332.69</v>
          </cell>
          <cell r="G780">
            <v>764642.6</v>
          </cell>
          <cell r="H780">
            <v>123872.09</v>
          </cell>
          <cell r="I780">
            <v>4506103.2</v>
          </cell>
        </row>
        <row r="781">
          <cell r="A781" t="str">
            <v>3.2.1.03.07</v>
          </cell>
          <cell r="B781" t="str">
            <v>A</v>
          </cell>
          <cell r="C781">
            <v>3</v>
          </cell>
          <cell r="D781">
            <v>851</v>
          </cell>
          <cell r="E781" t="str">
            <v xml:space="preserve">Serviços Terceirizados - Limpeza                 </v>
          </cell>
          <cell r="F781">
            <v>5228813.7300000004</v>
          </cell>
          <cell r="G781">
            <v>415176.02</v>
          </cell>
          <cell r="H781">
            <v>0</v>
          </cell>
          <cell r="I781">
            <v>5643989.75</v>
          </cell>
        </row>
        <row r="782">
          <cell r="A782" t="str">
            <v>3.2.1.03.08</v>
          </cell>
          <cell r="B782" t="str">
            <v>A</v>
          </cell>
          <cell r="C782">
            <v>3</v>
          </cell>
          <cell r="D782">
            <v>852</v>
          </cell>
          <cell r="E782" t="str">
            <v xml:space="preserve">Passagens  aéreas                                </v>
          </cell>
          <cell r="F782">
            <v>96239.45</v>
          </cell>
          <cell r="G782">
            <v>15973.1</v>
          </cell>
          <cell r="H782">
            <v>0</v>
          </cell>
          <cell r="I782">
            <v>112212.55</v>
          </cell>
        </row>
        <row r="783">
          <cell r="A783" t="str">
            <v>3.2.1.03.09</v>
          </cell>
          <cell r="B783" t="str">
            <v>A</v>
          </cell>
          <cell r="C783">
            <v>3</v>
          </cell>
          <cell r="D783">
            <v>853</v>
          </cell>
          <cell r="E783" t="str">
            <v xml:space="preserve">Outros Serviços - PJ                             </v>
          </cell>
          <cell r="F783">
            <v>37920.58</v>
          </cell>
          <cell r="G783">
            <v>0</v>
          </cell>
          <cell r="H783">
            <v>0</v>
          </cell>
          <cell r="I783">
            <v>37920.58</v>
          </cell>
        </row>
        <row r="784">
          <cell r="A784" t="str">
            <v>3.2.1.03.11</v>
          </cell>
          <cell r="B784" t="str">
            <v>A</v>
          </cell>
          <cell r="C784">
            <v>3</v>
          </cell>
          <cell r="D784">
            <v>855</v>
          </cell>
          <cell r="E784" t="str">
            <v xml:space="preserve">Meio Ambiente                                    </v>
          </cell>
          <cell r="F784">
            <v>729616.51</v>
          </cell>
          <cell r="G784">
            <v>193770.93</v>
          </cell>
          <cell r="H784">
            <v>0</v>
          </cell>
          <cell r="I784">
            <v>923387.44</v>
          </cell>
        </row>
        <row r="785">
          <cell r="A785" t="str">
            <v>3.2.1.03.13</v>
          </cell>
          <cell r="B785" t="str">
            <v>A</v>
          </cell>
          <cell r="C785">
            <v>3</v>
          </cell>
          <cell r="D785">
            <v>857</v>
          </cell>
          <cell r="E785" t="str">
            <v xml:space="preserve">Locação de Bens Móveis                           </v>
          </cell>
          <cell r="F785">
            <v>330589.74</v>
          </cell>
          <cell r="G785">
            <v>86066.14</v>
          </cell>
          <cell r="H785">
            <v>0</v>
          </cell>
          <cell r="I785">
            <v>416655.88</v>
          </cell>
        </row>
        <row r="786">
          <cell r="A786" t="str">
            <v>3.2.1.03.18</v>
          </cell>
          <cell r="B786" t="str">
            <v>A</v>
          </cell>
          <cell r="C786">
            <v>3</v>
          </cell>
          <cell r="D786">
            <v>862</v>
          </cell>
          <cell r="E786" t="str">
            <v xml:space="preserve">Transporte e Locomoção                           </v>
          </cell>
          <cell r="F786">
            <v>347827.48</v>
          </cell>
          <cell r="G786">
            <v>31913.72</v>
          </cell>
          <cell r="H786">
            <v>0</v>
          </cell>
          <cell r="I786">
            <v>379741.2</v>
          </cell>
        </row>
        <row r="787">
          <cell r="A787" t="str">
            <v>3.2.1.03.19</v>
          </cell>
          <cell r="B787" t="str">
            <v>A</v>
          </cell>
          <cell r="C787">
            <v>3</v>
          </cell>
          <cell r="D787">
            <v>863</v>
          </cell>
          <cell r="E787" t="str">
            <v xml:space="preserve">Suporte e Manutençao de Sistemas                 </v>
          </cell>
          <cell r="F787">
            <v>831111.33</v>
          </cell>
          <cell r="G787">
            <v>74830.460000000006</v>
          </cell>
          <cell r="H787">
            <v>0</v>
          </cell>
          <cell r="I787">
            <v>905941.79</v>
          </cell>
        </row>
        <row r="788">
          <cell r="A788" t="str">
            <v>3.2.1.03.20</v>
          </cell>
          <cell r="B788" t="str">
            <v>A</v>
          </cell>
          <cell r="C788">
            <v>3</v>
          </cell>
          <cell r="D788">
            <v>864</v>
          </cell>
          <cell r="E788" t="str">
            <v xml:space="preserve">Assinatura de Publicações Técnicas               </v>
          </cell>
          <cell r="F788">
            <v>33000</v>
          </cell>
          <cell r="G788">
            <v>0</v>
          </cell>
          <cell r="H788">
            <v>0</v>
          </cell>
          <cell r="I788">
            <v>33000</v>
          </cell>
        </row>
        <row r="789">
          <cell r="A789" t="str">
            <v>3.2.1.03.23</v>
          </cell>
          <cell r="B789" t="str">
            <v>A</v>
          </cell>
          <cell r="C789">
            <v>3</v>
          </cell>
          <cell r="D789">
            <v>867</v>
          </cell>
          <cell r="E789" t="str">
            <v xml:space="preserve">Manutenção e Reparos em Geral                    </v>
          </cell>
          <cell r="F789">
            <v>407675.4</v>
          </cell>
          <cell r="G789">
            <v>57680.31</v>
          </cell>
          <cell r="H789">
            <v>0</v>
          </cell>
          <cell r="I789">
            <v>465355.71</v>
          </cell>
        </row>
        <row r="790">
          <cell r="A790" t="str">
            <v>3.2.1.03.27</v>
          </cell>
          <cell r="B790" t="str">
            <v>A</v>
          </cell>
          <cell r="C790">
            <v>3</v>
          </cell>
          <cell r="D790">
            <v>871</v>
          </cell>
          <cell r="E790" t="str">
            <v xml:space="preserve">Despesas Diversas                                </v>
          </cell>
          <cell r="F790">
            <v>1681.09</v>
          </cell>
          <cell r="G790">
            <v>200</v>
          </cell>
          <cell r="H790">
            <v>0</v>
          </cell>
          <cell r="I790">
            <v>1881.09</v>
          </cell>
        </row>
        <row r="791">
          <cell r="A791" t="str">
            <v>3.2.1.03.28</v>
          </cell>
          <cell r="B791" t="str">
            <v>A</v>
          </cell>
          <cell r="C791">
            <v>3</v>
          </cell>
          <cell r="D791">
            <v>1226</v>
          </cell>
          <cell r="E791" t="str">
            <v xml:space="preserve">Locação de Veiculos                              </v>
          </cell>
          <cell r="F791">
            <v>302819</v>
          </cell>
          <cell r="G791">
            <v>27529</v>
          </cell>
          <cell r="H791">
            <v>0</v>
          </cell>
          <cell r="I791">
            <v>330348</v>
          </cell>
        </row>
        <row r="792">
          <cell r="A792" t="str">
            <v>3.2.1.03.30</v>
          </cell>
          <cell r="B792" t="str">
            <v>A</v>
          </cell>
          <cell r="C792">
            <v>3</v>
          </cell>
          <cell r="D792">
            <v>1249</v>
          </cell>
          <cell r="E792" t="str">
            <v xml:space="preserve">Despesas c/ Fretes e Despachos                   </v>
          </cell>
          <cell r="F792">
            <v>1072.07</v>
          </cell>
          <cell r="G792">
            <v>0</v>
          </cell>
          <cell r="H792">
            <v>0</v>
          </cell>
          <cell r="I792">
            <v>1072.07</v>
          </cell>
        </row>
        <row r="793">
          <cell r="A793" t="str">
            <v>3.2.1.03.33</v>
          </cell>
          <cell r="B793" t="str">
            <v>A</v>
          </cell>
          <cell r="C793">
            <v>3</v>
          </cell>
          <cell r="D793">
            <v>1729</v>
          </cell>
          <cell r="E793" t="str">
            <v xml:space="preserve">Serviços de Medicina do Trabalho                 </v>
          </cell>
          <cell r="F793">
            <v>51003.08</v>
          </cell>
          <cell r="G793">
            <v>0</v>
          </cell>
          <cell r="H793">
            <v>0</v>
          </cell>
          <cell r="I793">
            <v>51003.08</v>
          </cell>
        </row>
        <row r="794">
          <cell r="A794" t="str">
            <v>3.2.1.03.34</v>
          </cell>
          <cell r="B794" t="str">
            <v>A</v>
          </cell>
          <cell r="C794">
            <v>3</v>
          </cell>
          <cell r="D794">
            <v>1965</v>
          </cell>
          <cell r="E794" t="str">
            <v xml:space="preserve">Serviços Terceirizados - Administrativo          </v>
          </cell>
          <cell r="F794">
            <v>2554773.21</v>
          </cell>
          <cell r="G794">
            <v>248033.04</v>
          </cell>
          <cell r="H794">
            <v>0</v>
          </cell>
          <cell r="I794">
            <v>2802806.25</v>
          </cell>
        </row>
        <row r="795">
          <cell r="A795" t="str">
            <v>3.2.1.03.35</v>
          </cell>
          <cell r="B795" t="str">
            <v>A</v>
          </cell>
          <cell r="C795">
            <v>3</v>
          </cell>
          <cell r="D795">
            <v>1966</v>
          </cell>
          <cell r="E795" t="str">
            <v xml:space="preserve">Serviços Terceirizados - Operacional             </v>
          </cell>
          <cell r="F795">
            <v>5363912.3499999996</v>
          </cell>
          <cell r="G795">
            <v>440613.1</v>
          </cell>
          <cell r="H795">
            <v>0</v>
          </cell>
          <cell r="I795">
            <v>5804525.4500000002</v>
          </cell>
        </row>
        <row r="796">
          <cell r="A796" t="str">
            <v>3.2.1.04</v>
          </cell>
          <cell r="B796" t="str">
            <v>S</v>
          </cell>
          <cell r="C796">
            <v>3</v>
          </cell>
          <cell r="D796">
            <v>872</v>
          </cell>
          <cell r="E796" t="str">
            <v xml:space="preserve">Custos com Materiais                             </v>
          </cell>
          <cell r="F796">
            <v>803236.59</v>
          </cell>
          <cell r="G796">
            <v>104406.73</v>
          </cell>
          <cell r="H796">
            <v>8.83</v>
          </cell>
          <cell r="I796">
            <v>907634.49</v>
          </cell>
        </row>
        <row r="797">
          <cell r="A797" t="str">
            <v>3.2.1.04.01</v>
          </cell>
          <cell r="B797" t="str">
            <v>A</v>
          </cell>
          <cell r="C797">
            <v>3</v>
          </cell>
          <cell r="D797">
            <v>873</v>
          </cell>
          <cell r="E797" t="str">
            <v xml:space="preserve">Combustiveis e Lubrificantes                     </v>
          </cell>
          <cell r="F797">
            <v>130998.56</v>
          </cell>
          <cell r="G797">
            <v>19738.54</v>
          </cell>
          <cell r="H797">
            <v>0</v>
          </cell>
          <cell r="I797">
            <v>150737.1</v>
          </cell>
        </row>
        <row r="798">
          <cell r="A798" t="str">
            <v>3.2.1.04.02</v>
          </cell>
          <cell r="B798" t="str">
            <v>A</v>
          </cell>
          <cell r="C798">
            <v>3</v>
          </cell>
          <cell r="D798">
            <v>874</v>
          </cell>
          <cell r="E798" t="str">
            <v xml:space="preserve">Material de Consumo                              </v>
          </cell>
          <cell r="F798">
            <v>25408.98</v>
          </cell>
          <cell r="G798">
            <v>2154.04</v>
          </cell>
          <cell r="H798">
            <v>0</v>
          </cell>
          <cell r="I798">
            <v>27563.02</v>
          </cell>
        </row>
        <row r="799">
          <cell r="A799" t="str">
            <v>3.2.1.04.05</v>
          </cell>
          <cell r="B799" t="str">
            <v>A</v>
          </cell>
          <cell r="C799">
            <v>3</v>
          </cell>
          <cell r="D799">
            <v>877</v>
          </cell>
          <cell r="E799" t="str">
            <v xml:space="preserve">Fardamento e EPI's                               </v>
          </cell>
          <cell r="F799">
            <v>26966.65</v>
          </cell>
          <cell r="G799">
            <v>460.74</v>
          </cell>
          <cell r="H799">
            <v>0</v>
          </cell>
          <cell r="I799">
            <v>27427.39</v>
          </cell>
        </row>
        <row r="800">
          <cell r="A800" t="str">
            <v>3.2.1.04.06</v>
          </cell>
          <cell r="B800" t="str">
            <v>A</v>
          </cell>
          <cell r="C800">
            <v>3</v>
          </cell>
          <cell r="D800">
            <v>1123</v>
          </cell>
          <cell r="E800" t="str">
            <v xml:space="preserve">Materiais Diversos                               </v>
          </cell>
          <cell r="F800">
            <v>96510.17</v>
          </cell>
          <cell r="G800">
            <v>23974.26</v>
          </cell>
          <cell r="H800">
            <v>0</v>
          </cell>
          <cell r="I800">
            <v>120484.43</v>
          </cell>
        </row>
        <row r="801">
          <cell r="A801" t="str">
            <v>3.2.1.04.07</v>
          </cell>
          <cell r="B801" t="str">
            <v>A</v>
          </cell>
          <cell r="C801">
            <v>3</v>
          </cell>
          <cell r="D801">
            <v>1971</v>
          </cell>
          <cell r="E801" t="str">
            <v xml:space="preserve">Material de Expediente                           </v>
          </cell>
          <cell r="F801">
            <v>8261.24</v>
          </cell>
          <cell r="G801">
            <v>822</v>
          </cell>
          <cell r="H801">
            <v>0</v>
          </cell>
          <cell r="I801">
            <v>9083.24</v>
          </cell>
        </row>
        <row r="802">
          <cell r="A802" t="str">
            <v>3.2.1.04.08</v>
          </cell>
          <cell r="B802" t="str">
            <v>A</v>
          </cell>
          <cell r="C802">
            <v>3</v>
          </cell>
          <cell r="D802">
            <v>1972</v>
          </cell>
          <cell r="E802" t="str">
            <v xml:space="preserve">Material de Manutenção                           </v>
          </cell>
          <cell r="F802">
            <v>515099.82</v>
          </cell>
          <cell r="G802">
            <v>57257.15</v>
          </cell>
          <cell r="H802">
            <v>0</v>
          </cell>
          <cell r="I802">
            <v>572356.97</v>
          </cell>
        </row>
        <row r="803">
          <cell r="A803" t="str">
            <v>3.2.1.04.09</v>
          </cell>
          <cell r="B803" t="str">
            <v>A</v>
          </cell>
          <cell r="C803">
            <v>3</v>
          </cell>
          <cell r="D803">
            <v>2793</v>
          </cell>
          <cell r="E803" t="str">
            <v xml:space="preserve">Reembolso Cartão-Proximidade                     </v>
          </cell>
          <cell r="F803">
            <v>-8.83</v>
          </cell>
          <cell r="G803">
            <v>0</v>
          </cell>
          <cell r="H803">
            <v>8.83</v>
          </cell>
          <cell r="I803">
            <v>-17.66</v>
          </cell>
        </row>
        <row r="804">
          <cell r="A804" t="str">
            <v>3.2.1.05</v>
          </cell>
          <cell r="B804" t="str">
            <v>S</v>
          </cell>
          <cell r="C804">
            <v>3</v>
          </cell>
          <cell r="D804">
            <v>878</v>
          </cell>
          <cell r="E804" t="str">
            <v xml:space="preserve">Custos com Serviços Essenciais                   </v>
          </cell>
          <cell r="F804">
            <v>2664730.15</v>
          </cell>
          <cell r="G804">
            <v>266729.78999999998</v>
          </cell>
          <cell r="H804">
            <v>0</v>
          </cell>
          <cell r="I804">
            <v>2931459.94</v>
          </cell>
        </row>
        <row r="805">
          <cell r="A805" t="str">
            <v>3.2.1.05.01</v>
          </cell>
          <cell r="B805" t="str">
            <v>A</v>
          </cell>
          <cell r="C805">
            <v>3</v>
          </cell>
          <cell r="D805">
            <v>879</v>
          </cell>
          <cell r="E805" t="str">
            <v xml:space="preserve">Energia Elétrica                                 </v>
          </cell>
          <cell r="F805">
            <v>1505664.2</v>
          </cell>
          <cell r="G805">
            <v>158198.39999999999</v>
          </cell>
          <cell r="H805">
            <v>0</v>
          </cell>
          <cell r="I805">
            <v>1663862.6</v>
          </cell>
        </row>
        <row r="806">
          <cell r="A806" t="str">
            <v>3.2.1.05.03</v>
          </cell>
          <cell r="B806" t="str">
            <v>A</v>
          </cell>
          <cell r="C806">
            <v>3</v>
          </cell>
          <cell r="D806">
            <v>881</v>
          </cell>
          <cell r="E806" t="str">
            <v xml:space="preserve">Comunicação (Telefone Móvel)                     </v>
          </cell>
          <cell r="F806">
            <v>84300.78</v>
          </cell>
          <cell r="G806">
            <v>7479.64</v>
          </cell>
          <cell r="H806">
            <v>0</v>
          </cell>
          <cell r="I806">
            <v>91780.42</v>
          </cell>
        </row>
        <row r="807">
          <cell r="A807" t="str">
            <v>3.2.1.05.04</v>
          </cell>
          <cell r="B807" t="str">
            <v>A</v>
          </cell>
          <cell r="C807">
            <v>3</v>
          </cell>
          <cell r="D807">
            <v>882</v>
          </cell>
          <cell r="E807" t="str">
            <v xml:space="preserve">Água e Esgoto                                    </v>
          </cell>
          <cell r="F807">
            <v>957829.54</v>
          </cell>
          <cell r="G807">
            <v>90832.1</v>
          </cell>
          <cell r="H807">
            <v>0</v>
          </cell>
          <cell r="I807">
            <v>1048661.6399999999</v>
          </cell>
        </row>
        <row r="808">
          <cell r="A808" t="str">
            <v>3.2.1.05.05</v>
          </cell>
          <cell r="B808" t="str">
            <v>A</v>
          </cell>
          <cell r="C808">
            <v>3</v>
          </cell>
          <cell r="D808">
            <v>1861</v>
          </cell>
          <cell r="E808" t="str">
            <v xml:space="preserve">Comunicação (Telefone Fixo)                      </v>
          </cell>
          <cell r="F808">
            <v>64301.62</v>
          </cell>
          <cell r="G808">
            <v>5537.2</v>
          </cell>
          <cell r="H808">
            <v>0</v>
          </cell>
          <cell r="I808">
            <v>69838.820000000007</v>
          </cell>
        </row>
        <row r="809">
          <cell r="A809" t="str">
            <v>3.2.1.05.06</v>
          </cell>
          <cell r="B809" t="str">
            <v>A</v>
          </cell>
          <cell r="C809">
            <v>3</v>
          </cell>
          <cell r="D809">
            <v>1863</v>
          </cell>
          <cell r="E809" t="str">
            <v xml:space="preserve">Comunicação (Internet)                           </v>
          </cell>
          <cell r="F809">
            <v>52634.01</v>
          </cell>
          <cell r="G809">
            <v>4682.45</v>
          </cell>
          <cell r="H809">
            <v>0</v>
          </cell>
          <cell r="I809">
            <v>57316.46</v>
          </cell>
        </row>
        <row r="810">
          <cell r="A810" t="str">
            <v>3.2.1.06</v>
          </cell>
          <cell r="B810" t="str">
            <v>S</v>
          </cell>
          <cell r="C810">
            <v>3</v>
          </cell>
          <cell r="D810">
            <v>1240</v>
          </cell>
          <cell r="E810" t="str">
            <v xml:space="preserve">Custos Ponta de Espera e Cujupe                  </v>
          </cell>
          <cell r="F810">
            <v>778543.08</v>
          </cell>
          <cell r="G810">
            <v>70861.45</v>
          </cell>
          <cell r="H810">
            <v>0</v>
          </cell>
          <cell r="I810">
            <v>849404.53</v>
          </cell>
        </row>
        <row r="811">
          <cell r="A811" t="str">
            <v>3.2.1.06.01</v>
          </cell>
          <cell r="B811" t="str">
            <v>A</v>
          </cell>
          <cell r="C811">
            <v>3</v>
          </cell>
          <cell r="D811">
            <v>1241</v>
          </cell>
          <cell r="E811" t="str">
            <v xml:space="preserve">Energia Elétrica                                 </v>
          </cell>
          <cell r="F811">
            <v>226450.44</v>
          </cell>
          <cell r="G811">
            <v>23576.7</v>
          </cell>
          <cell r="H811">
            <v>0</v>
          </cell>
          <cell r="I811">
            <v>250027.14</v>
          </cell>
        </row>
        <row r="812">
          <cell r="A812" t="str">
            <v>3.2.1.06.02</v>
          </cell>
          <cell r="B812" t="str">
            <v>A</v>
          </cell>
          <cell r="C812">
            <v>3</v>
          </cell>
          <cell r="D812">
            <v>1242</v>
          </cell>
          <cell r="E812" t="str">
            <v xml:space="preserve">Água e Esgoto                                    </v>
          </cell>
          <cell r="F812">
            <v>196507.35</v>
          </cell>
          <cell r="G812">
            <v>17192.189999999999</v>
          </cell>
          <cell r="H812">
            <v>0</v>
          </cell>
          <cell r="I812">
            <v>213699.54</v>
          </cell>
        </row>
        <row r="813">
          <cell r="A813" t="str">
            <v>3.2.1.06.09</v>
          </cell>
          <cell r="B813" t="str">
            <v>A</v>
          </cell>
          <cell r="C813">
            <v>3</v>
          </cell>
          <cell r="D813">
            <v>1263</v>
          </cell>
          <cell r="E813" t="str">
            <v xml:space="preserve">Refeição                                         </v>
          </cell>
          <cell r="F813">
            <v>355585.29</v>
          </cell>
          <cell r="G813">
            <v>30092.560000000001</v>
          </cell>
          <cell r="H813">
            <v>0</v>
          </cell>
          <cell r="I813">
            <v>385677.85</v>
          </cell>
        </row>
        <row r="814">
          <cell r="A814" t="str">
            <v>3.2.2</v>
          </cell>
          <cell r="B814" t="str">
            <v>S</v>
          </cell>
          <cell r="C814">
            <v>3</v>
          </cell>
          <cell r="D814">
            <v>883</v>
          </cell>
          <cell r="E814" t="str">
            <v xml:space="preserve">Despesas Administrativas                         </v>
          </cell>
          <cell r="F814">
            <v>55518441.579999998</v>
          </cell>
          <cell r="G814">
            <v>5395524.0499999998</v>
          </cell>
          <cell r="H814">
            <v>500201.89</v>
          </cell>
          <cell r="I814">
            <v>60413763.740000002</v>
          </cell>
        </row>
        <row r="815">
          <cell r="A815" t="str">
            <v>3.2.2.01</v>
          </cell>
          <cell r="B815" t="str">
            <v>S</v>
          </cell>
          <cell r="C815">
            <v>3</v>
          </cell>
          <cell r="D815">
            <v>884</v>
          </cell>
          <cell r="E815" t="str">
            <v xml:space="preserve">Despesas com Pessoal                             </v>
          </cell>
          <cell r="F815">
            <v>36274833.25</v>
          </cell>
          <cell r="G815">
            <v>3608995.17</v>
          </cell>
          <cell r="H815">
            <v>500201.89</v>
          </cell>
          <cell r="I815">
            <v>39383626.530000001</v>
          </cell>
        </row>
        <row r="816">
          <cell r="A816" t="str">
            <v>3.2.2.01.01</v>
          </cell>
          <cell r="B816" t="str">
            <v>S</v>
          </cell>
          <cell r="C816">
            <v>3</v>
          </cell>
          <cell r="D816">
            <v>885</v>
          </cell>
          <cell r="E816" t="str">
            <v xml:space="preserve">Remunerações e Vantagens                         </v>
          </cell>
          <cell r="F816">
            <v>19627601.98</v>
          </cell>
          <cell r="G816">
            <v>1951580.17</v>
          </cell>
          <cell r="H816">
            <v>33107.15</v>
          </cell>
          <cell r="I816">
            <v>21546075</v>
          </cell>
        </row>
        <row r="817">
          <cell r="A817" t="str">
            <v>3.2.2.01.01.0001</v>
          </cell>
          <cell r="B817" t="str">
            <v>A</v>
          </cell>
          <cell r="C817">
            <v>3</v>
          </cell>
          <cell r="D817">
            <v>886</v>
          </cell>
          <cell r="E817" t="str">
            <v xml:space="preserve">Salários                                         </v>
          </cell>
          <cell r="F817">
            <v>10073574.949999999</v>
          </cell>
          <cell r="G817">
            <v>923126.51</v>
          </cell>
          <cell r="H817">
            <v>0</v>
          </cell>
          <cell r="I817">
            <v>10996701.460000001</v>
          </cell>
        </row>
        <row r="818">
          <cell r="A818" t="str">
            <v>3.2.2.01.01.0002</v>
          </cell>
          <cell r="B818" t="str">
            <v>A</v>
          </cell>
          <cell r="C818">
            <v>3</v>
          </cell>
          <cell r="D818">
            <v>887</v>
          </cell>
          <cell r="E818" t="str">
            <v xml:space="preserve">Férias                                           </v>
          </cell>
          <cell r="F818">
            <v>2264319.44</v>
          </cell>
          <cell r="G818">
            <v>193846.65</v>
          </cell>
          <cell r="H818">
            <v>0</v>
          </cell>
          <cell r="I818">
            <v>2458166.09</v>
          </cell>
        </row>
        <row r="819">
          <cell r="A819" t="str">
            <v>3.2.2.01.01.0003</v>
          </cell>
          <cell r="B819" t="str">
            <v>A</v>
          </cell>
          <cell r="C819">
            <v>3</v>
          </cell>
          <cell r="D819">
            <v>888</v>
          </cell>
          <cell r="E819" t="str">
            <v xml:space="preserve">13º Salários                                     </v>
          </cell>
          <cell r="F819">
            <v>1514250.38</v>
          </cell>
          <cell r="G819">
            <v>147183.95000000001</v>
          </cell>
          <cell r="H819">
            <v>0</v>
          </cell>
          <cell r="I819">
            <v>1661434.33</v>
          </cell>
        </row>
        <row r="820">
          <cell r="A820" t="str">
            <v>3.2.2.01.01.0004</v>
          </cell>
          <cell r="B820" t="str">
            <v>A</v>
          </cell>
          <cell r="C820">
            <v>3</v>
          </cell>
          <cell r="D820">
            <v>889</v>
          </cell>
          <cell r="E820" t="str">
            <v xml:space="preserve">Diárias - Negócios                               </v>
          </cell>
          <cell r="F820">
            <v>128388.71</v>
          </cell>
          <cell r="G820">
            <v>1704.15</v>
          </cell>
          <cell r="H820">
            <v>0</v>
          </cell>
          <cell r="I820">
            <v>130092.86</v>
          </cell>
        </row>
        <row r="821">
          <cell r="A821" t="str">
            <v>3.2.2.01.01.0005</v>
          </cell>
          <cell r="B821" t="str">
            <v>A</v>
          </cell>
          <cell r="C821">
            <v>3</v>
          </cell>
          <cell r="D821">
            <v>890</v>
          </cell>
          <cell r="E821" t="str">
            <v xml:space="preserve">Adicional tempo de servico                       </v>
          </cell>
          <cell r="F821">
            <v>186919.17</v>
          </cell>
          <cell r="G821">
            <v>16055.89</v>
          </cell>
          <cell r="H821">
            <v>0</v>
          </cell>
          <cell r="I821">
            <v>202975.06</v>
          </cell>
        </row>
        <row r="822">
          <cell r="A822" t="str">
            <v>3.2.2.01.01.0007</v>
          </cell>
          <cell r="B822" t="str">
            <v>A</v>
          </cell>
          <cell r="C822">
            <v>3</v>
          </cell>
          <cell r="D822">
            <v>892</v>
          </cell>
          <cell r="E822" t="str">
            <v xml:space="preserve">Adicional risco                                  </v>
          </cell>
          <cell r="F822">
            <v>4052140.44</v>
          </cell>
          <cell r="G822">
            <v>368563.89</v>
          </cell>
          <cell r="H822">
            <v>0</v>
          </cell>
          <cell r="I822">
            <v>4420704.33</v>
          </cell>
        </row>
        <row r="823">
          <cell r="A823" t="str">
            <v>3.2.2.01.01.0008</v>
          </cell>
          <cell r="B823" t="str">
            <v>A</v>
          </cell>
          <cell r="C823">
            <v>3</v>
          </cell>
          <cell r="D823">
            <v>893</v>
          </cell>
          <cell r="E823" t="str">
            <v xml:space="preserve">Grat. servicos extraordinarios                   </v>
          </cell>
          <cell r="F823">
            <v>745151.55</v>
          </cell>
          <cell r="G823">
            <v>66619.42</v>
          </cell>
          <cell r="H823">
            <v>0</v>
          </cell>
          <cell r="I823">
            <v>811770.97</v>
          </cell>
        </row>
        <row r="824">
          <cell r="A824" t="str">
            <v>3.2.2.01.01.0009</v>
          </cell>
          <cell r="B824" t="str">
            <v>A</v>
          </cell>
          <cell r="C824">
            <v>3</v>
          </cell>
          <cell r="D824">
            <v>894</v>
          </cell>
          <cell r="E824" t="str">
            <v xml:space="preserve">Funcao Grat. incorporada                         </v>
          </cell>
          <cell r="F824">
            <v>135056.64000000001</v>
          </cell>
          <cell r="G824">
            <v>13690.34</v>
          </cell>
          <cell r="H824">
            <v>0</v>
          </cell>
          <cell r="I824">
            <v>148746.98000000001</v>
          </cell>
        </row>
        <row r="825">
          <cell r="A825" t="str">
            <v>3.2.2.01.01.0010</v>
          </cell>
          <cell r="B825" t="str">
            <v>A</v>
          </cell>
          <cell r="C825">
            <v>3</v>
          </cell>
          <cell r="D825">
            <v>895</v>
          </cell>
          <cell r="E825" t="str">
            <v xml:space="preserve">abono pecuniario                                 </v>
          </cell>
          <cell r="F825">
            <v>410033.04</v>
          </cell>
          <cell r="G825">
            <v>20099.7</v>
          </cell>
          <cell r="H825">
            <v>0</v>
          </cell>
          <cell r="I825">
            <v>430132.74</v>
          </cell>
        </row>
        <row r="826">
          <cell r="A826" t="str">
            <v>3.2.2.01.01.0011</v>
          </cell>
          <cell r="B826" t="str">
            <v>A</v>
          </cell>
          <cell r="C826">
            <v>3</v>
          </cell>
          <cell r="D826">
            <v>896</v>
          </cell>
          <cell r="E826" t="str">
            <v xml:space="preserve">Adicional Noturno                                </v>
          </cell>
          <cell r="F826">
            <v>285147.53000000003</v>
          </cell>
          <cell r="G826">
            <v>61750.2</v>
          </cell>
          <cell r="H826">
            <v>0</v>
          </cell>
          <cell r="I826">
            <v>346897.73</v>
          </cell>
        </row>
        <row r="827">
          <cell r="A827" t="str">
            <v>3.2.2.01.01.0012</v>
          </cell>
          <cell r="B827" t="str">
            <v>A</v>
          </cell>
          <cell r="C827">
            <v>3</v>
          </cell>
          <cell r="D827">
            <v>897</v>
          </cell>
          <cell r="E827" t="str">
            <v xml:space="preserve">Hora Extra                                       </v>
          </cell>
          <cell r="F827">
            <v>57369.47</v>
          </cell>
          <cell r="G827">
            <v>123725.75</v>
          </cell>
          <cell r="H827">
            <v>0</v>
          </cell>
          <cell r="I827">
            <v>181095.22</v>
          </cell>
        </row>
        <row r="828">
          <cell r="A828" t="str">
            <v>3.2.2.01.01.0014</v>
          </cell>
          <cell r="B828" t="str">
            <v>A</v>
          </cell>
          <cell r="C828">
            <v>3</v>
          </cell>
          <cell r="D828">
            <v>1129</v>
          </cell>
          <cell r="E828" t="str">
            <v xml:space="preserve">Diárias - Treinamento                            </v>
          </cell>
          <cell r="F828">
            <v>68506.83</v>
          </cell>
          <cell r="G828">
            <v>2044.98</v>
          </cell>
          <cell r="H828">
            <v>0</v>
          </cell>
          <cell r="I828">
            <v>70551.81</v>
          </cell>
        </row>
        <row r="829">
          <cell r="A829" t="str">
            <v>3.2.2.01.01.0015</v>
          </cell>
          <cell r="B829" t="str">
            <v>A</v>
          </cell>
          <cell r="C829">
            <v>3</v>
          </cell>
          <cell r="D829">
            <v>1286</v>
          </cell>
          <cell r="E829" t="str">
            <v xml:space="preserve">Auxílio Dependente Especial                      </v>
          </cell>
          <cell r="F829">
            <v>44518</v>
          </cell>
          <cell r="G829">
            <v>4770</v>
          </cell>
          <cell r="H829">
            <v>0</v>
          </cell>
          <cell r="I829">
            <v>49288</v>
          </cell>
        </row>
        <row r="830">
          <cell r="A830" t="str">
            <v>3.2.2.01.01.0016</v>
          </cell>
          <cell r="B830" t="str">
            <v>A</v>
          </cell>
          <cell r="C830">
            <v>3</v>
          </cell>
          <cell r="D830">
            <v>1720</v>
          </cell>
          <cell r="E830" t="str">
            <v xml:space="preserve">Auxílio Creche/Escola                            </v>
          </cell>
          <cell r="F830">
            <v>103320.44</v>
          </cell>
          <cell r="G830">
            <v>8398.74</v>
          </cell>
          <cell r="H830">
            <v>0</v>
          </cell>
          <cell r="I830">
            <v>111719.18</v>
          </cell>
        </row>
        <row r="831">
          <cell r="A831" t="str">
            <v>3.2.2.01.01.0017</v>
          </cell>
          <cell r="B831" t="str">
            <v>A</v>
          </cell>
          <cell r="C831">
            <v>3</v>
          </cell>
          <cell r="D831">
            <v>2335</v>
          </cell>
          <cell r="E831" t="str">
            <v xml:space="preserve">Reversão Provisão Férias                         </v>
          </cell>
          <cell r="F831">
            <v>-410703.22</v>
          </cell>
          <cell r="G831">
            <v>0</v>
          </cell>
          <cell r="H831">
            <v>20099.71</v>
          </cell>
          <cell r="I831">
            <v>-430802.93</v>
          </cell>
        </row>
        <row r="832">
          <cell r="A832" t="str">
            <v>3.2.2.01.01.0018</v>
          </cell>
          <cell r="B832" t="str">
            <v>A</v>
          </cell>
          <cell r="C832">
            <v>3</v>
          </cell>
          <cell r="D832">
            <v>2588</v>
          </cell>
          <cell r="E832" t="str">
            <v xml:space="preserve">Reversão Provisão 13º Salário                    </v>
          </cell>
          <cell r="F832">
            <v>-466.88</v>
          </cell>
          <cell r="G832">
            <v>0</v>
          </cell>
          <cell r="H832">
            <v>9437.4699999999993</v>
          </cell>
          <cell r="I832">
            <v>-9904.35</v>
          </cell>
        </row>
        <row r="833">
          <cell r="A833" t="str">
            <v>3.2.2.01.01.0019</v>
          </cell>
          <cell r="B833" t="str">
            <v>A</v>
          </cell>
          <cell r="C833">
            <v>3</v>
          </cell>
          <cell r="D833">
            <v>2691</v>
          </cell>
          <cell r="E833" t="str">
            <v xml:space="preserve">Faltas/Atrasos/Saídas Antecipadas                </v>
          </cell>
          <cell r="F833">
            <v>-19508.89</v>
          </cell>
          <cell r="G833">
            <v>0</v>
          </cell>
          <cell r="H833">
            <v>3322.81</v>
          </cell>
          <cell r="I833">
            <v>-22831.7</v>
          </cell>
        </row>
        <row r="834">
          <cell r="A834" t="str">
            <v>3.2.2.01.01.0020</v>
          </cell>
          <cell r="B834" t="str">
            <v>A</v>
          </cell>
          <cell r="C834">
            <v>3</v>
          </cell>
          <cell r="D834">
            <v>2694</v>
          </cell>
          <cell r="E834" t="str">
            <v xml:space="preserve">Excedente Banco de Horas Negativo                </v>
          </cell>
          <cell r="F834">
            <v>-10415.620000000001</v>
          </cell>
          <cell r="G834">
            <v>0</v>
          </cell>
          <cell r="H834">
            <v>247.16</v>
          </cell>
          <cell r="I834">
            <v>-10662.78</v>
          </cell>
        </row>
        <row r="835">
          <cell r="A835" t="str">
            <v>3.2.2.01.02</v>
          </cell>
          <cell r="B835" t="str">
            <v>S</v>
          </cell>
          <cell r="C835">
            <v>3</v>
          </cell>
          <cell r="D835">
            <v>898</v>
          </cell>
          <cell r="E835" t="str">
            <v xml:space="preserve">Remunerações e Vantagens da Diretoria            </v>
          </cell>
          <cell r="F835">
            <v>1299113.69</v>
          </cell>
          <cell r="G835">
            <v>106958.17</v>
          </cell>
          <cell r="H835">
            <v>0</v>
          </cell>
          <cell r="I835">
            <v>1406071.86</v>
          </cell>
        </row>
        <row r="836">
          <cell r="A836" t="str">
            <v>3.2.2.01.02.0001</v>
          </cell>
          <cell r="B836" t="str">
            <v>A</v>
          </cell>
          <cell r="C836">
            <v>3</v>
          </cell>
          <cell r="D836">
            <v>899</v>
          </cell>
          <cell r="E836" t="str">
            <v xml:space="preserve">Salários - Diretoria                             </v>
          </cell>
          <cell r="F836">
            <v>835569</v>
          </cell>
          <cell r="G836">
            <v>76398.69</v>
          </cell>
          <cell r="H836">
            <v>0</v>
          </cell>
          <cell r="I836">
            <v>911967.69</v>
          </cell>
        </row>
        <row r="837">
          <cell r="A837" t="str">
            <v>3.2.2.01.02.0003</v>
          </cell>
          <cell r="B837" t="str">
            <v>A</v>
          </cell>
          <cell r="C837">
            <v>3</v>
          </cell>
          <cell r="D837">
            <v>901</v>
          </cell>
          <cell r="E837" t="str">
            <v xml:space="preserve">Adicional de Risco - Diretoria                   </v>
          </cell>
          <cell r="F837">
            <v>334227.59000000003</v>
          </cell>
          <cell r="G837">
            <v>30559.48</v>
          </cell>
          <cell r="H837">
            <v>0</v>
          </cell>
          <cell r="I837">
            <v>364787.07</v>
          </cell>
        </row>
        <row r="838">
          <cell r="A838" t="str">
            <v>3.2.2.01.02.0005</v>
          </cell>
          <cell r="B838" t="str">
            <v>A</v>
          </cell>
          <cell r="C838">
            <v>3</v>
          </cell>
          <cell r="D838">
            <v>1383</v>
          </cell>
          <cell r="E838" t="str">
            <v xml:space="preserve">Diárias Diretoria - Negócios                     </v>
          </cell>
          <cell r="F838">
            <v>123235.06</v>
          </cell>
          <cell r="G838">
            <v>0</v>
          </cell>
          <cell r="H838">
            <v>0</v>
          </cell>
          <cell r="I838">
            <v>123235.06</v>
          </cell>
        </row>
        <row r="839">
          <cell r="A839" t="str">
            <v>3.2.2.01.02.0006</v>
          </cell>
          <cell r="B839" t="str">
            <v>A</v>
          </cell>
          <cell r="C839">
            <v>3</v>
          </cell>
          <cell r="D839">
            <v>1384</v>
          </cell>
          <cell r="E839" t="str">
            <v xml:space="preserve">Diárias Diretoria - Treinamento                  </v>
          </cell>
          <cell r="F839">
            <v>8428.7000000000007</v>
          </cell>
          <cell r="G839">
            <v>0</v>
          </cell>
          <cell r="H839">
            <v>0</v>
          </cell>
          <cell r="I839">
            <v>8428.7000000000007</v>
          </cell>
        </row>
        <row r="840">
          <cell r="A840" t="str">
            <v>3.2.2.01.02.0008</v>
          </cell>
          <cell r="B840" t="str">
            <v>A</v>
          </cell>
          <cell r="C840">
            <v>3</v>
          </cell>
          <cell r="D840">
            <v>2274</v>
          </cell>
          <cell r="E840" t="str">
            <v xml:space="preserve">Devoluções de Diárias Diretoria                  </v>
          </cell>
          <cell r="F840">
            <v>-2346.66</v>
          </cell>
          <cell r="G840">
            <v>0</v>
          </cell>
          <cell r="H840">
            <v>0</v>
          </cell>
          <cell r="I840">
            <v>-2346.66</v>
          </cell>
        </row>
        <row r="841">
          <cell r="A841" t="str">
            <v>3.2.2.01.03</v>
          </cell>
          <cell r="B841" t="str">
            <v>S</v>
          </cell>
          <cell r="C841">
            <v>3</v>
          </cell>
          <cell r="D841">
            <v>903</v>
          </cell>
          <cell r="E841" t="str">
            <v xml:space="preserve">Encargos                                         </v>
          </cell>
          <cell r="F841">
            <v>6794853.3899999997</v>
          </cell>
          <cell r="G841">
            <v>697759.79</v>
          </cell>
          <cell r="H841">
            <v>30700.81</v>
          </cell>
          <cell r="I841">
            <v>7461912.3700000001</v>
          </cell>
        </row>
        <row r="842">
          <cell r="A842" t="str">
            <v>3.2.2.01.03.0001</v>
          </cell>
          <cell r="B842" t="str">
            <v>A</v>
          </cell>
          <cell r="C842">
            <v>3</v>
          </cell>
          <cell r="D842">
            <v>904</v>
          </cell>
          <cell r="E842" t="str">
            <v xml:space="preserve">INSS                                             </v>
          </cell>
          <cell r="F842">
            <v>5249992.21</v>
          </cell>
          <cell r="G842">
            <v>516714.51</v>
          </cell>
          <cell r="H842">
            <v>0</v>
          </cell>
          <cell r="I842">
            <v>5766706.7199999997</v>
          </cell>
        </row>
        <row r="843">
          <cell r="A843" t="str">
            <v>3.2.2.01.03.0002</v>
          </cell>
          <cell r="B843" t="str">
            <v>A</v>
          </cell>
          <cell r="C843">
            <v>3</v>
          </cell>
          <cell r="D843">
            <v>905</v>
          </cell>
          <cell r="E843" t="str">
            <v xml:space="preserve">FGTS                                             </v>
          </cell>
          <cell r="F843">
            <v>1603905.1</v>
          </cell>
          <cell r="G843">
            <v>158112.07</v>
          </cell>
          <cell r="H843">
            <v>0</v>
          </cell>
          <cell r="I843">
            <v>1762017.17</v>
          </cell>
        </row>
        <row r="844">
          <cell r="A844" t="str">
            <v>3.2.2.01.03.0003</v>
          </cell>
          <cell r="B844" t="str">
            <v>A</v>
          </cell>
          <cell r="C844">
            <v>3</v>
          </cell>
          <cell r="D844">
            <v>906</v>
          </cell>
          <cell r="E844" t="str">
            <v xml:space="preserve">Portus Previdência Privada                       </v>
          </cell>
          <cell r="F844">
            <v>69678.100000000006</v>
          </cell>
          <cell r="G844">
            <v>5611.56</v>
          </cell>
          <cell r="H844">
            <v>0</v>
          </cell>
          <cell r="I844">
            <v>75289.66</v>
          </cell>
        </row>
        <row r="845">
          <cell r="A845" t="str">
            <v>3.2.2.01.03.0005</v>
          </cell>
          <cell r="B845" t="str">
            <v>A</v>
          </cell>
          <cell r="C845">
            <v>3</v>
          </cell>
          <cell r="D845">
            <v>2255</v>
          </cell>
          <cell r="E845" t="str">
            <v xml:space="preserve">Encarg s/ Cessão Onerosa de Funcionários         </v>
          </cell>
          <cell r="F845">
            <v>39675.620000000003</v>
          </cell>
          <cell r="G845">
            <v>17321.650000000001</v>
          </cell>
          <cell r="H845">
            <v>0</v>
          </cell>
          <cell r="I845">
            <v>56997.27</v>
          </cell>
        </row>
        <row r="846">
          <cell r="A846" t="str">
            <v>3.2.2.01.03.0007</v>
          </cell>
          <cell r="B846" t="str">
            <v>A</v>
          </cell>
          <cell r="C846">
            <v>3</v>
          </cell>
          <cell r="D846">
            <v>2700</v>
          </cell>
          <cell r="E846" t="str">
            <v xml:space="preserve">Reversão INSS s/ Provisão de Férias              </v>
          </cell>
          <cell r="F846">
            <v>-128056.11</v>
          </cell>
          <cell r="G846">
            <v>0</v>
          </cell>
          <cell r="H846">
            <v>14706.11</v>
          </cell>
          <cell r="I846">
            <v>-142762.22</v>
          </cell>
        </row>
        <row r="847">
          <cell r="A847" t="str">
            <v>3.2.2.01.03.0008</v>
          </cell>
          <cell r="B847" t="str">
            <v>A</v>
          </cell>
          <cell r="C847">
            <v>3</v>
          </cell>
          <cell r="D847">
            <v>2701</v>
          </cell>
          <cell r="E847" t="str">
            <v xml:space="preserve">Reversão FGTS s/ Provisão de Férias              </v>
          </cell>
          <cell r="F847">
            <v>-39102.49</v>
          </cell>
          <cell r="G847">
            <v>0</v>
          </cell>
          <cell r="H847">
            <v>4490.33</v>
          </cell>
          <cell r="I847">
            <v>-43592.82</v>
          </cell>
        </row>
        <row r="848">
          <cell r="A848" t="str">
            <v>3.2.2.01.03.0009</v>
          </cell>
          <cell r="B848" t="str">
            <v>A</v>
          </cell>
          <cell r="C848">
            <v>3</v>
          </cell>
          <cell r="D848">
            <v>2702</v>
          </cell>
          <cell r="E848" t="str">
            <v xml:space="preserve">Reversão Portus s/ Provisão de Férias            </v>
          </cell>
          <cell r="F848">
            <v>-974.41</v>
          </cell>
          <cell r="G848">
            <v>0</v>
          </cell>
          <cell r="H848">
            <v>1567.38</v>
          </cell>
          <cell r="I848">
            <v>-2541.79</v>
          </cell>
        </row>
        <row r="849">
          <cell r="A849" t="str">
            <v>3.2.2.01.03.0010</v>
          </cell>
          <cell r="B849" t="str">
            <v>A</v>
          </cell>
          <cell r="C849">
            <v>3</v>
          </cell>
          <cell r="D849">
            <v>2720</v>
          </cell>
          <cell r="E849" t="str">
            <v xml:space="preserve">Reversão INSS s/ Provisões de 13º Sal            </v>
          </cell>
          <cell r="F849">
            <v>-122.32</v>
          </cell>
          <cell r="G849">
            <v>0</v>
          </cell>
          <cell r="H849">
            <v>8830.0499999999993</v>
          </cell>
          <cell r="I849">
            <v>-8952.3700000000008</v>
          </cell>
        </row>
        <row r="850">
          <cell r="A850" t="str">
            <v>3.2.2.01.03.0011</v>
          </cell>
          <cell r="B850" t="str">
            <v>A</v>
          </cell>
          <cell r="C850">
            <v>3</v>
          </cell>
          <cell r="D850">
            <v>2721</v>
          </cell>
          <cell r="E850" t="str">
            <v xml:space="preserve">Reversão FGTS s/ Provisões de 13º Sal            </v>
          </cell>
          <cell r="F850">
            <v>-37.35</v>
          </cell>
          <cell r="G850">
            <v>0</v>
          </cell>
          <cell r="H850">
            <v>0</v>
          </cell>
          <cell r="I850">
            <v>-37.35</v>
          </cell>
        </row>
        <row r="851">
          <cell r="A851" t="str">
            <v>3.2.2.01.03.0012</v>
          </cell>
          <cell r="B851" t="str">
            <v>A</v>
          </cell>
          <cell r="C851">
            <v>3</v>
          </cell>
          <cell r="D851">
            <v>2722</v>
          </cell>
          <cell r="E851" t="str">
            <v xml:space="preserve">Reversão Portus s/ Provisões de 13º Sal          </v>
          </cell>
          <cell r="F851">
            <v>-104.96</v>
          </cell>
          <cell r="G851">
            <v>0</v>
          </cell>
          <cell r="H851">
            <v>1106.94</v>
          </cell>
          <cell r="I851">
            <v>-1211.9000000000001</v>
          </cell>
        </row>
        <row r="852">
          <cell r="A852" t="str">
            <v>3.2.2.01.04</v>
          </cell>
          <cell r="B852" t="str">
            <v>S</v>
          </cell>
          <cell r="C852">
            <v>3</v>
          </cell>
          <cell r="D852">
            <v>908</v>
          </cell>
          <cell r="E852" t="str">
            <v xml:space="preserve">Verbas Rescisórias                               </v>
          </cell>
          <cell r="F852">
            <v>27653.03</v>
          </cell>
          <cell r="G852">
            <v>3355.55</v>
          </cell>
          <cell r="H852">
            <v>0</v>
          </cell>
          <cell r="I852">
            <v>31008.58</v>
          </cell>
        </row>
        <row r="853">
          <cell r="A853" t="str">
            <v>3.2.2.01.04.0001</v>
          </cell>
          <cell r="B853" t="str">
            <v>A</v>
          </cell>
          <cell r="C853">
            <v>3</v>
          </cell>
          <cell r="D853">
            <v>909</v>
          </cell>
          <cell r="E853" t="str">
            <v xml:space="preserve">Salários                                         </v>
          </cell>
          <cell r="F853">
            <v>27653.03</v>
          </cell>
          <cell r="G853">
            <v>3355.55</v>
          </cell>
          <cell r="H853">
            <v>0</v>
          </cell>
          <cell r="I853">
            <v>31008.58</v>
          </cell>
        </row>
        <row r="854">
          <cell r="A854" t="str">
            <v>3.2.2.01.05</v>
          </cell>
          <cell r="B854" t="str">
            <v>S</v>
          </cell>
          <cell r="C854">
            <v>3</v>
          </cell>
          <cell r="D854">
            <v>913</v>
          </cell>
          <cell r="E854" t="str">
            <v xml:space="preserve">Outros Beneficios                                </v>
          </cell>
          <cell r="F854">
            <v>4949750.93</v>
          </cell>
          <cell r="G854">
            <v>438044.5</v>
          </cell>
          <cell r="H854">
            <v>0</v>
          </cell>
          <cell r="I854">
            <v>5387795.4299999997</v>
          </cell>
        </row>
        <row r="855">
          <cell r="A855" t="str">
            <v>3.2.2.01.05.0002</v>
          </cell>
          <cell r="B855" t="str">
            <v>A</v>
          </cell>
          <cell r="C855">
            <v>3</v>
          </cell>
          <cell r="D855">
            <v>915</v>
          </cell>
          <cell r="E855" t="str">
            <v xml:space="preserve">Vale Refeição                                    </v>
          </cell>
          <cell r="F855">
            <v>1931327.23</v>
          </cell>
          <cell r="G855">
            <v>178635.23</v>
          </cell>
          <cell r="H855">
            <v>0</v>
          </cell>
          <cell r="I855">
            <v>2109962.46</v>
          </cell>
        </row>
        <row r="856">
          <cell r="A856" t="str">
            <v>3.2.2.01.05.0003</v>
          </cell>
          <cell r="B856" t="str">
            <v>A</v>
          </cell>
          <cell r="C856">
            <v>3</v>
          </cell>
          <cell r="D856">
            <v>916</v>
          </cell>
          <cell r="E856" t="str">
            <v xml:space="preserve">Plano de Saúde                                   </v>
          </cell>
          <cell r="F856">
            <v>1639168.05</v>
          </cell>
          <cell r="G856">
            <v>162832.54999999999</v>
          </cell>
          <cell r="H856">
            <v>0</v>
          </cell>
          <cell r="I856">
            <v>1802000.6</v>
          </cell>
        </row>
        <row r="857">
          <cell r="A857" t="str">
            <v>3.2.2.01.05.0004</v>
          </cell>
          <cell r="B857" t="str">
            <v>A</v>
          </cell>
          <cell r="C857">
            <v>3</v>
          </cell>
          <cell r="D857">
            <v>917</v>
          </cell>
          <cell r="E857" t="str">
            <v xml:space="preserve">Medicamentos                                     </v>
          </cell>
          <cell r="F857">
            <v>480552.13</v>
          </cell>
          <cell r="G857">
            <v>43445.11</v>
          </cell>
          <cell r="H857">
            <v>0</v>
          </cell>
          <cell r="I857">
            <v>523997.24</v>
          </cell>
        </row>
        <row r="858">
          <cell r="A858" t="str">
            <v>3.2.2.01.05.0005</v>
          </cell>
          <cell r="B858" t="str">
            <v>A</v>
          </cell>
          <cell r="C858">
            <v>3</v>
          </cell>
          <cell r="D858">
            <v>918</v>
          </cell>
          <cell r="E858" t="str">
            <v xml:space="preserve">Serv. Odontológicos - P F                        </v>
          </cell>
          <cell r="F858">
            <v>188440.79</v>
          </cell>
          <cell r="G858">
            <v>15077.51</v>
          </cell>
          <cell r="H858">
            <v>0</v>
          </cell>
          <cell r="I858">
            <v>203518.3</v>
          </cell>
        </row>
        <row r="859">
          <cell r="A859" t="str">
            <v>3.2.2.01.05.0006</v>
          </cell>
          <cell r="B859" t="str">
            <v>A</v>
          </cell>
          <cell r="C859">
            <v>3</v>
          </cell>
          <cell r="D859">
            <v>919</v>
          </cell>
          <cell r="E859" t="str">
            <v xml:space="preserve">Produtos Óticos                                  </v>
          </cell>
          <cell r="F859">
            <v>168841.03</v>
          </cell>
          <cell r="G859">
            <v>7560</v>
          </cell>
          <cell r="H859">
            <v>0</v>
          </cell>
          <cell r="I859">
            <v>176401.03</v>
          </cell>
        </row>
        <row r="860">
          <cell r="A860" t="str">
            <v>3.2.2.01.05.0007</v>
          </cell>
          <cell r="B860" t="str">
            <v>A</v>
          </cell>
          <cell r="C860">
            <v>3</v>
          </cell>
          <cell r="D860">
            <v>920</v>
          </cell>
          <cell r="E860" t="str">
            <v xml:space="preserve">Seguro de Vida                                   </v>
          </cell>
          <cell r="F860">
            <v>75488.06</v>
          </cell>
          <cell r="G860">
            <v>6836.52</v>
          </cell>
          <cell r="H860">
            <v>0</v>
          </cell>
          <cell r="I860">
            <v>82324.58</v>
          </cell>
        </row>
        <row r="861">
          <cell r="A861" t="str">
            <v>3.2.2.01.05.0008</v>
          </cell>
          <cell r="B861" t="str">
            <v>A</v>
          </cell>
          <cell r="C861">
            <v>3</v>
          </cell>
          <cell r="D861">
            <v>921</v>
          </cell>
          <cell r="E861" t="str">
            <v xml:space="preserve">Graduação e Especializ. de Empreg.               </v>
          </cell>
          <cell r="F861">
            <v>68298.13</v>
          </cell>
          <cell r="G861">
            <v>5084.6899999999996</v>
          </cell>
          <cell r="H861">
            <v>0</v>
          </cell>
          <cell r="I861">
            <v>73382.820000000007</v>
          </cell>
        </row>
        <row r="862">
          <cell r="A862" t="str">
            <v>3.2.2.01.05.0009</v>
          </cell>
          <cell r="B862" t="str">
            <v>A</v>
          </cell>
          <cell r="C862">
            <v>3</v>
          </cell>
          <cell r="D862">
            <v>922</v>
          </cell>
          <cell r="E862" t="str">
            <v xml:space="preserve">Serv. Odontológicos - P J                        </v>
          </cell>
          <cell r="F862">
            <v>182672.83</v>
          </cell>
          <cell r="G862">
            <v>9582.89</v>
          </cell>
          <cell r="H862">
            <v>0</v>
          </cell>
          <cell r="I862">
            <v>192255.72</v>
          </cell>
        </row>
        <row r="863">
          <cell r="A863" t="str">
            <v>3.2.2.01.05.0011</v>
          </cell>
          <cell r="B863" t="str">
            <v>A</v>
          </cell>
          <cell r="C863">
            <v>3</v>
          </cell>
          <cell r="D863">
            <v>951</v>
          </cell>
          <cell r="E863" t="str">
            <v xml:space="preserve">Treinamento                                      </v>
          </cell>
          <cell r="F863">
            <v>214962.68</v>
          </cell>
          <cell r="G863">
            <v>8990</v>
          </cell>
          <cell r="H863">
            <v>0</v>
          </cell>
          <cell r="I863">
            <v>223952.68</v>
          </cell>
        </row>
        <row r="864">
          <cell r="A864" t="str">
            <v>3.2.2.01.06</v>
          </cell>
          <cell r="B864" t="str">
            <v>S</v>
          </cell>
          <cell r="C864">
            <v>3</v>
          </cell>
          <cell r="D864">
            <v>924</v>
          </cell>
          <cell r="E864" t="str">
            <v xml:space="preserve">Reembolso de Empregados                          </v>
          </cell>
          <cell r="F864">
            <v>-720516.06</v>
          </cell>
          <cell r="G864">
            <v>0</v>
          </cell>
          <cell r="H864">
            <v>66076.05</v>
          </cell>
          <cell r="I864">
            <v>-786592.11</v>
          </cell>
        </row>
        <row r="865">
          <cell r="A865" t="str">
            <v>3.2.2.01.06.0001</v>
          </cell>
          <cell r="B865" t="str">
            <v>A</v>
          </cell>
          <cell r="C865">
            <v>3</v>
          </cell>
          <cell r="D865">
            <v>925</v>
          </cell>
          <cell r="E865" t="str">
            <v xml:space="preserve">Vale Transporte                                  </v>
          </cell>
          <cell r="F865">
            <v>-85.25</v>
          </cell>
          <cell r="G865">
            <v>0</v>
          </cell>
          <cell r="H865">
            <v>0</v>
          </cell>
          <cell r="I865">
            <v>-85.25</v>
          </cell>
        </row>
        <row r="866">
          <cell r="A866" t="str">
            <v>3.2.2.01.06.0002</v>
          </cell>
          <cell r="B866" t="str">
            <v>A</v>
          </cell>
          <cell r="C866">
            <v>3</v>
          </cell>
          <cell r="D866">
            <v>926</v>
          </cell>
          <cell r="E866" t="str">
            <v xml:space="preserve">Vale Refeição                                    </v>
          </cell>
          <cell r="F866">
            <v>-81396.710000000006</v>
          </cell>
          <cell r="G866">
            <v>0</v>
          </cell>
          <cell r="H866">
            <v>9760</v>
          </cell>
          <cell r="I866">
            <v>-91156.71</v>
          </cell>
        </row>
        <row r="867">
          <cell r="A867" t="str">
            <v>3.2.2.01.06.0003</v>
          </cell>
          <cell r="B867" t="str">
            <v>A</v>
          </cell>
          <cell r="C867">
            <v>3</v>
          </cell>
          <cell r="D867">
            <v>927</v>
          </cell>
          <cell r="E867" t="str">
            <v xml:space="preserve">Plano de Saúde                                   </v>
          </cell>
          <cell r="F867">
            <v>-406532.38</v>
          </cell>
          <cell r="G867">
            <v>0</v>
          </cell>
          <cell r="H867">
            <v>40865.64</v>
          </cell>
          <cell r="I867">
            <v>-447398.02</v>
          </cell>
        </row>
        <row r="868">
          <cell r="A868" t="str">
            <v>3.2.2.01.06.0004</v>
          </cell>
          <cell r="B868" t="str">
            <v>A</v>
          </cell>
          <cell r="C868">
            <v>3</v>
          </cell>
          <cell r="D868">
            <v>928</v>
          </cell>
          <cell r="E868" t="str">
            <v xml:space="preserve">Medicamentos                                     </v>
          </cell>
          <cell r="F868">
            <v>-131166.63</v>
          </cell>
          <cell r="G868">
            <v>0</v>
          </cell>
          <cell r="H868">
            <v>11267.43</v>
          </cell>
          <cell r="I868">
            <v>-142434.06</v>
          </cell>
        </row>
        <row r="869">
          <cell r="A869" t="str">
            <v>3.2.2.01.06.0005</v>
          </cell>
          <cell r="B869" t="str">
            <v>A</v>
          </cell>
          <cell r="C869">
            <v>3</v>
          </cell>
          <cell r="D869">
            <v>929</v>
          </cell>
          <cell r="E869" t="str">
            <v xml:space="preserve">Produtos Óticos                                  </v>
          </cell>
          <cell r="F869">
            <v>-1504</v>
          </cell>
          <cell r="G869">
            <v>0</v>
          </cell>
          <cell r="H869">
            <v>0</v>
          </cell>
          <cell r="I869">
            <v>-1504</v>
          </cell>
        </row>
        <row r="870">
          <cell r="A870" t="str">
            <v>3.2.2.01.06.0008</v>
          </cell>
          <cell r="B870" t="str">
            <v>A</v>
          </cell>
          <cell r="C870">
            <v>3</v>
          </cell>
          <cell r="D870">
            <v>932</v>
          </cell>
          <cell r="E870" t="str">
            <v xml:space="preserve">Assistencia medica Odontologica                  </v>
          </cell>
          <cell r="F870">
            <v>-89659.25</v>
          </cell>
          <cell r="G870">
            <v>0</v>
          </cell>
          <cell r="H870">
            <v>4182.9799999999996</v>
          </cell>
          <cell r="I870">
            <v>-93842.23</v>
          </cell>
        </row>
        <row r="871">
          <cell r="A871" t="str">
            <v>3.2.2.01.06.0009</v>
          </cell>
          <cell r="B871" t="str">
            <v>A</v>
          </cell>
          <cell r="C871">
            <v>3</v>
          </cell>
          <cell r="D871">
            <v>2269</v>
          </cell>
          <cell r="E871" t="str">
            <v xml:space="preserve">Devoluções de Diárias                            </v>
          </cell>
          <cell r="F871">
            <v>-10101.84</v>
          </cell>
          <cell r="G871">
            <v>0</v>
          </cell>
          <cell r="H871">
            <v>0</v>
          </cell>
          <cell r="I871">
            <v>-10101.84</v>
          </cell>
        </row>
        <row r="872">
          <cell r="A872" t="str">
            <v>3.2.2.01.06.0010</v>
          </cell>
          <cell r="B872" t="str">
            <v>A</v>
          </cell>
          <cell r="C872">
            <v>3</v>
          </cell>
          <cell r="D872">
            <v>2633</v>
          </cell>
          <cell r="E872" t="str">
            <v xml:space="preserve">Auxilio Creche                                   </v>
          </cell>
          <cell r="F872">
            <v>-70</v>
          </cell>
          <cell r="G872">
            <v>0</v>
          </cell>
          <cell r="H872">
            <v>0</v>
          </cell>
          <cell r="I872">
            <v>-70</v>
          </cell>
        </row>
        <row r="873">
          <cell r="A873" t="str">
            <v>3.2.2.01.08</v>
          </cell>
          <cell r="B873" t="str">
            <v>S</v>
          </cell>
          <cell r="C873">
            <v>3</v>
          </cell>
          <cell r="D873">
            <v>936</v>
          </cell>
          <cell r="E873" t="str">
            <v xml:space="preserve">Orgãos Colegiados                                </v>
          </cell>
          <cell r="F873">
            <v>511920</v>
          </cell>
          <cell r="G873">
            <v>39060</v>
          </cell>
          <cell r="H873">
            <v>0</v>
          </cell>
          <cell r="I873">
            <v>550980</v>
          </cell>
        </row>
        <row r="874">
          <cell r="A874" t="str">
            <v>3.2.2.01.08.0001</v>
          </cell>
          <cell r="B874" t="str">
            <v>A</v>
          </cell>
          <cell r="C874">
            <v>3</v>
          </cell>
          <cell r="D874">
            <v>937</v>
          </cell>
          <cell r="E874" t="str">
            <v xml:space="preserve">CONSAD                                           </v>
          </cell>
          <cell r="F874">
            <v>405000</v>
          </cell>
          <cell r="G874">
            <v>32580</v>
          </cell>
          <cell r="H874">
            <v>0</v>
          </cell>
          <cell r="I874">
            <v>437580</v>
          </cell>
        </row>
        <row r="875">
          <cell r="A875" t="str">
            <v>3.2.2.01.08.0002</v>
          </cell>
          <cell r="B875" t="str">
            <v>A</v>
          </cell>
          <cell r="C875">
            <v>3</v>
          </cell>
          <cell r="D875">
            <v>938</v>
          </cell>
          <cell r="E875" t="str">
            <v xml:space="preserve">CONFI                                            </v>
          </cell>
          <cell r="F875">
            <v>106920</v>
          </cell>
          <cell r="G875">
            <v>6480</v>
          </cell>
          <cell r="H875">
            <v>0</v>
          </cell>
          <cell r="I875">
            <v>113400</v>
          </cell>
        </row>
        <row r="876">
          <cell r="A876" t="str">
            <v>3.2.2.01.09</v>
          </cell>
          <cell r="B876" t="str">
            <v>S</v>
          </cell>
          <cell r="C876">
            <v>3</v>
          </cell>
          <cell r="D876">
            <v>2391</v>
          </cell>
          <cell r="E876" t="str">
            <v xml:space="preserve">Participações no Resultado                       </v>
          </cell>
          <cell r="F876">
            <v>3784456.29</v>
          </cell>
          <cell r="G876">
            <v>372236.99</v>
          </cell>
          <cell r="H876">
            <v>370317.88</v>
          </cell>
          <cell r="I876">
            <v>3786375.4</v>
          </cell>
        </row>
        <row r="877">
          <cell r="A877" t="str">
            <v>3.2.2.01.09.0001</v>
          </cell>
          <cell r="B877" t="str">
            <v>A</v>
          </cell>
          <cell r="C877">
            <v>3</v>
          </cell>
          <cell r="D877">
            <v>2392</v>
          </cell>
          <cell r="E877" t="str">
            <v xml:space="preserve">PPR Administrativo                               </v>
          </cell>
          <cell r="F877">
            <v>3785623.49</v>
          </cell>
          <cell r="G877">
            <v>372236.99</v>
          </cell>
          <cell r="H877">
            <v>0</v>
          </cell>
          <cell r="I877">
            <v>4157860.48</v>
          </cell>
        </row>
        <row r="878">
          <cell r="A878" t="str">
            <v>3.2.2.01.09.0002</v>
          </cell>
          <cell r="B878" t="str">
            <v>A</v>
          </cell>
          <cell r="C878">
            <v>3</v>
          </cell>
          <cell r="D878">
            <v>2618</v>
          </cell>
          <cell r="E878" t="str">
            <v xml:space="preserve">Reversão Provisão PPR Administrativo             </v>
          </cell>
          <cell r="F878">
            <v>-1167.2</v>
          </cell>
          <cell r="G878">
            <v>0</v>
          </cell>
          <cell r="H878">
            <v>370317.88</v>
          </cell>
          <cell r="I878">
            <v>-371485.08</v>
          </cell>
        </row>
        <row r="879">
          <cell r="A879" t="str">
            <v>3.2.2.02</v>
          </cell>
          <cell r="B879" t="str">
            <v>S</v>
          </cell>
          <cell r="C879">
            <v>3</v>
          </cell>
          <cell r="D879">
            <v>940</v>
          </cell>
          <cell r="E879" t="str">
            <v xml:space="preserve">Despesas Gerais                                  </v>
          </cell>
          <cell r="F879">
            <v>12046102.130000001</v>
          </cell>
          <cell r="G879">
            <v>1351168.5</v>
          </cell>
          <cell r="H879">
            <v>0</v>
          </cell>
          <cell r="I879">
            <v>13397270.630000001</v>
          </cell>
        </row>
        <row r="880">
          <cell r="A880" t="str">
            <v>3.2.2.02.01</v>
          </cell>
          <cell r="B880" t="str">
            <v>A</v>
          </cell>
          <cell r="C880">
            <v>3</v>
          </cell>
          <cell r="D880">
            <v>941</v>
          </cell>
          <cell r="E880" t="str">
            <v xml:space="preserve">Serviços de Terceiros - PF                       </v>
          </cell>
          <cell r="F880">
            <v>3900</v>
          </cell>
          <cell r="G880">
            <v>0</v>
          </cell>
          <cell r="H880">
            <v>0</v>
          </cell>
          <cell r="I880">
            <v>3900</v>
          </cell>
        </row>
        <row r="881">
          <cell r="A881" t="str">
            <v>3.2.2.02.02</v>
          </cell>
          <cell r="B881" t="str">
            <v>A</v>
          </cell>
          <cell r="C881">
            <v>3</v>
          </cell>
          <cell r="D881">
            <v>942</v>
          </cell>
          <cell r="E881" t="str">
            <v xml:space="preserve">Serviços de Consultores - PF                     </v>
          </cell>
          <cell r="F881">
            <v>443782.6</v>
          </cell>
          <cell r="G881">
            <v>24160.5</v>
          </cell>
          <cell r="H881">
            <v>0</v>
          </cell>
          <cell r="I881">
            <v>467943.1</v>
          </cell>
        </row>
        <row r="882">
          <cell r="A882" t="str">
            <v>3.2.2.02.03</v>
          </cell>
          <cell r="B882" t="str">
            <v>A</v>
          </cell>
          <cell r="C882">
            <v>3</v>
          </cell>
          <cell r="D882">
            <v>943</v>
          </cell>
          <cell r="E882" t="str">
            <v xml:space="preserve">Remuneração a Estag. e Bolsistas                 </v>
          </cell>
          <cell r="F882">
            <v>225859.08</v>
          </cell>
          <cell r="G882">
            <v>34289.21</v>
          </cell>
          <cell r="H882">
            <v>0</v>
          </cell>
          <cell r="I882">
            <v>260148.29</v>
          </cell>
        </row>
        <row r="883">
          <cell r="A883" t="str">
            <v>3.2.2.02.05</v>
          </cell>
          <cell r="B883" t="str">
            <v>A</v>
          </cell>
          <cell r="C883">
            <v>3</v>
          </cell>
          <cell r="D883">
            <v>945</v>
          </cell>
          <cell r="E883" t="str">
            <v xml:space="preserve">Passagens  aéreas                                </v>
          </cell>
          <cell r="F883">
            <v>340890.25</v>
          </cell>
          <cell r="G883">
            <v>45073.47</v>
          </cell>
          <cell r="H883">
            <v>0</v>
          </cell>
          <cell r="I883">
            <v>385963.72</v>
          </cell>
        </row>
        <row r="884">
          <cell r="A884" t="str">
            <v>3.2.2.02.06</v>
          </cell>
          <cell r="B884" t="str">
            <v>A</v>
          </cell>
          <cell r="C884">
            <v>3</v>
          </cell>
          <cell r="D884">
            <v>946</v>
          </cell>
          <cell r="E884" t="str">
            <v xml:space="preserve">Outros Serviços - PJ                             </v>
          </cell>
          <cell r="F884">
            <v>9870.09</v>
          </cell>
          <cell r="G884">
            <v>0</v>
          </cell>
          <cell r="H884">
            <v>0</v>
          </cell>
          <cell r="I884">
            <v>9870.09</v>
          </cell>
        </row>
        <row r="885">
          <cell r="A885" t="str">
            <v>3.2.2.02.07</v>
          </cell>
          <cell r="B885" t="str">
            <v>A</v>
          </cell>
          <cell r="C885">
            <v>3</v>
          </cell>
          <cell r="D885">
            <v>947</v>
          </cell>
          <cell r="E885" t="str">
            <v xml:space="preserve">Manutenção e Reparos                             </v>
          </cell>
          <cell r="F885">
            <v>435015.93</v>
          </cell>
          <cell r="G885">
            <v>51316.58</v>
          </cell>
          <cell r="H885">
            <v>0</v>
          </cell>
          <cell r="I885">
            <v>486332.51</v>
          </cell>
        </row>
        <row r="886">
          <cell r="A886" t="str">
            <v>3.2.2.02.09</v>
          </cell>
          <cell r="B886" t="str">
            <v>A</v>
          </cell>
          <cell r="C886">
            <v>3</v>
          </cell>
          <cell r="D886">
            <v>949</v>
          </cell>
          <cell r="E886" t="str">
            <v xml:space="preserve">Meio Ambiente                                    </v>
          </cell>
          <cell r="F886">
            <v>25736.53</v>
          </cell>
          <cell r="G886">
            <v>0</v>
          </cell>
          <cell r="H886">
            <v>0</v>
          </cell>
          <cell r="I886">
            <v>25736.53</v>
          </cell>
        </row>
        <row r="887">
          <cell r="A887" t="str">
            <v>3.2.2.02.10</v>
          </cell>
          <cell r="B887" t="str">
            <v>A</v>
          </cell>
          <cell r="C887">
            <v>3</v>
          </cell>
          <cell r="D887">
            <v>950</v>
          </cell>
          <cell r="E887" t="str">
            <v xml:space="preserve">Levantamentos, Estudos e Projetos                </v>
          </cell>
          <cell r="F887">
            <v>490673</v>
          </cell>
          <cell r="G887">
            <v>276682.39</v>
          </cell>
          <cell r="H887">
            <v>0</v>
          </cell>
          <cell r="I887">
            <v>767355.39</v>
          </cell>
        </row>
        <row r="888">
          <cell r="A888" t="str">
            <v>3.2.2.02.12</v>
          </cell>
          <cell r="B888" t="str">
            <v>A</v>
          </cell>
          <cell r="C888">
            <v>3</v>
          </cell>
          <cell r="D888">
            <v>952</v>
          </cell>
          <cell r="E888" t="str">
            <v xml:space="preserve">Seguros em Geral                                 </v>
          </cell>
          <cell r="F888">
            <v>126000</v>
          </cell>
          <cell r="G888">
            <v>0</v>
          </cell>
          <cell r="H888">
            <v>0</v>
          </cell>
          <cell r="I888">
            <v>126000</v>
          </cell>
        </row>
        <row r="889">
          <cell r="A889" t="str">
            <v>3.2.2.02.13</v>
          </cell>
          <cell r="B889" t="str">
            <v>A</v>
          </cell>
          <cell r="C889">
            <v>3</v>
          </cell>
          <cell r="D889">
            <v>953</v>
          </cell>
          <cell r="E889" t="str">
            <v xml:space="preserve">Locação de Bens Móveis                           </v>
          </cell>
          <cell r="F889">
            <v>435348.88</v>
          </cell>
          <cell r="G889">
            <v>35338.06</v>
          </cell>
          <cell r="H889">
            <v>0</v>
          </cell>
          <cell r="I889">
            <v>470686.94</v>
          </cell>
        </row>
        <row r="890">
          <cell r="A890" t="str">
            <v>3.2.2.02.14</v>
          </cell>
          <cell r="B890" t="str">
            <v>A</v>
          </cell>
          <cell r="C890">
            <v>3</v>
          </cell>
          <cell r="D890">
            <v>954</v>
          </cell>
          <cell r="E890" t="str">
            <v xml:space="preserve">Locação de Veículos                              </v>
          </cell>
          <cell r="F890">
            <v>359851.96</v>
          </cell>
          <cell r="G890">
            <v>32446</v>
          </cell>
          <cell r="H890">
            <v>0</v>
          </cell>
          <cell r="I890">
            <v>392297.96</v>
          </cell>
        </row>
        <row r="891">
          <cell r="A891" t="str">
            <v>3.2.2.02.16</v>
          </cell>
          <cell r="B891" t="str">
            <v>A</v>
          </cell>
          <cell r="C891">
            <v>3</v>
          </cell>
          <cell r="D891">
            <v>956</v>
          </cell>
          <cell r="E891" t="str">
            <v xml:space="preserve">Hospedagem                                       </v>
          </cell>
          <cell r="F891">
            <v>2757.3</v>
          </cell>
          <cell r="G891">
            <v>405.3</v>
          </cell>
          <cell r="H891">
            <v>0</v>
          </cell>
          <cell r="I891">
            <v>3162.6</v>
          </cell>
        </row>
        <row r="892">
          <cell r="A892" t="str">
            <v>3.2.2.02.17</v>
          </cell>
          <cell r="B892" t="str">
            <v>A</v>
          </cell>
          <cell r="C892">
            <v>3</v>
          </cell>
          <cell r="D892">
            <v>957</v>
          </cell>
          <cell r="E892" t="str">
            <v xml:space="preserve">Frete                                            </v>
          </cell>
          <cell r="F892">
            <v>13154.48</v>
          </cell>
          <cell r="G892">
            <v>2021.76</v>
          </cell>
          <cell r="H892">
            <v>0</v>
          </cell>
          <cell r="I892">
            <v>15176.24</v>
          </cell>
        </row>
        <row r="893">
          <cell r="A893" t="str">
            <v>3.2.2.02.18</v>
          </cell>
          <cell r="B893" t="str">
            <v>A</v>
          </cell>
          <cell r="C893">
            <v>3</v>
          </cell>
          <cell r="D893">
            <v>958</v>
          </cell>
          <cell r="E893" t="str">
            <v xml:space="preserve">Consultoria Geral                                </v>
          </cell>
          <cell r="F893">
            <v>367211.2</v>
          </cell>
          <cell r="G893">
            <v>52148.2</v>
          </cell>
          <cell r="H893">
            <v>0</v>
          </cell>
          <cell r="I893">
            <v>419359.4</v>
          </cell>
        </row>
        <row r="894">
          <cell r="A894" t="str">
            <v>3.2.2.02.19</v>
          </cell>
          <cell r="B894" t="str">
            <v>A</v>
          </cell>
          <cell r="C894">
            <v>3</v>
          </cell>
          <cell r="D894">
            <v>959</v>
          </cell>
          <cell r="E894" t="str">
            <v xml:space="preserve">Transporte e Locomoção                           </v>
          </cell>
          <cell r="F894">
            <v>443657.53</v>
          </cell>
          <cell r="G894">
            <v>40706.28</v>
          </cell>
          <cell r="H894">
            <v>0</v>
          </cell>
          <cell r="I894">
            <v>484363.81</v>
          </cell>
        </row>
        <row r="895">
          <cell r="A895" t="str">
            <v>3.2.2.02.20</v>
          </cell>
          <cell r="B895" t="str">
            <v>A</v>
          </cell>
          <cell r="C895">
            <v>3</v>
          </cell>
          <cell r="D895">
            <v>960</v>
          </cell>
          <cell r="E895" t="str">
            <v xml:space="preserve">Seguro de Veículos                               </v>
          </cell>
          <cell r="F895">
            <v>12000</v>
          </cell>
          <cell r="G895">
            <v>0</v>
          </cell>
          <cell r="H895">
            <v>0</v>
          </cell>
          <cell r="I895">
            <v>12000</v>
          </cell>
        </row>
        <row r="896">
          <cell r="A896" t="str">
            <v>3.2.2.02.21</v>
          </cell>
          <cell r="B896" t="str">
            <v>A</v>
          </cell>
          <cell r="C896">
            <v>3</v>
          </cell>
          <cell r="D896">
            <v>961</v>
          </cell>
          <cell r="E896" t="str">
            <v xml:space="preserve">Publicidade e Propaganda                         </v>
          </cell>
          <cell r="F896">
            <v>224847.92</v>
          </cell>
          <cell r="G896">
            <v>68842.19</v>
          </cell>
          <cell r="H896">
            <v>0</v>
          </cell>
          <cell r="I896">
            <v>293690.11</v>
          </cell>
        </row>
        <row r="897">
          <cell r="A897" t="str">
            <v>3.2.2.02.22</v>
          </cell>
          <cell r="B897" t="str">
            <v>A</v>
          </cell>
          <cell r="C897">
            <v>3</v>
          </cell>
          <cell r="D897">
            <v>962</v>
          </cell>
          <cell r="E897" t="str">
            <v xml:space="preserve">Suporte e Manutençao de Sistemas                 </v>
          </cell>
          <cell r="F897">
            <v>367481.39</v>
          </cell>
          <cell r="G897">
            <v>46088.55</v>
          </cell>
          <cell r="H897">
            <v>0</v>
          </cell>
          <cell r="I897">
            <v>413569.94</v>
          </cell>
        </row>
        <row r="898">
          <cell r="A898" t="str">
            <v>3.2.2.02.23</v>
          </cell>
          <cell r="B898" t="str">
            <v>A</v>
          </cell>
          <cell r="C898">
            <v>3</v>
          </cell>
          <cell r="D898">
            <v>963</v>
          </cell>
          <cell r="E898" t="str">
            <v xml:space="preserve">Assinaturas e Publicações Técnicas               </v>
          </cell>
          <cell r="F898">
            <v>7918</v>
          </cell>
          <cell r="G898">
            <v>0</v>
          </cell>
          <cell r="H898">
            <v>0</v>
          </cell>
          <cell r="I898">
            <v>7918</v>
          </cell>
        </row>
        <row r="899">
          <cell r="A899" t="str">
            <v>3.2.2.02.25</v>
          </cell>
          <cell r="B899" t="str">
            <v>A</v>
          </cell>
          <cell r="C899">
            <v>3</v>
          </cell>
          <cell r="D899">
            <v>965</v>
          </cell>
          <cell r="E899" t="str">
            <v xml:space="preserve">Particip.em Feiras, Seminários e Eventos         </v>
          </cell>
          <cell r="F899">
            <v>1324195.1000000001</v>
          </cell>
          <cell r="G899">
            <v>40000</v>
          </cell>
          <cell r="H899">
            <v>0</v>
          </cell>
          <cell r="I899">
            <v>1364195.1</v>
          </cell>
        </row>
        <row r="900">
          <cell r="A900" t="str">
            <v>3.2.2.02.29</v>
          </cell>
          <cell r="B900" t="str">
            <v>A</v>
          </cell>
          <cell r="C900">
            <v>3</v>
          </cell>
          <cell r="D900">
            <v>1224</v>
          </cell>
          <cell r="E900" t="str">
            <v xml:space="preserve">Segurança e Vigilância                           </v>
          </cell>
          <cell r="F900">
            <v>4671591.6900000004</v>
          </cell>
          <cell r="G900">
            <v>408650.26</v>
          </cell>
          <cell r="H900">
            <v>0</v>
          </cell>
          <cell r="I900">
            <v>5080241.95</v>
          </cell>
        </row>
        <row r="901">
          <cell r="A901" t="str">
            <v>3.2.2.02.30</v>
          </cell>
          <cell r="B901" t="str">
            <v>A</v>
          </cell>
          <cell r="C901">
            <v>3</v>
          </cell>
          <cell r="D901">
            <v>1225</v>
          </cell>
          <cell r="E901" t="str">
            <v xml:space="preserve">Serviços Terceirizados - Limpeza                 </v>
          </cell>
          <cell r="F901">
            <v>66724.5</v>
          </cell>
          <cell r="G901">
            <v>5302</v>
          </cell>
          <cell r="H901">
            <v>0</v>
          </cell>
          <cell r="I901">
            <v>72026.5</v>
          </cell>
        </row>
        <row r="902">
          <cell r="A902" t="str">
            <v>3.2.2.02.32</v>
          </cell>
          <cell r="B902" t="str">
            <v>A</v>
          </cell>
          <cell r="C902">
            <v>3</v>
          </cell>
          <cell r="D902">
            <v>1730</v>
          </cell>
          <cell r="E902" t="str">
            <v xml:space="preserve">Serviços de Medicina do Trabalho                 </v>
          </cell>
          <cell r="F902">
            <v>52886.89</v>
          </cell>
          <cell r="G902">
            <v>0</v>
          </cell>
          <cell r="H902">
            <v>0</v>
          </cell>
          <cell r="I902">
            <v>52886.89</v>
          </cell>
        </row>
        <row r="903">
          <cell r="A903" t="str">
            <v>3.2.2.02.33</v>
          </cell>
          <cell r="B903" t="str">
            <v>A</v>
          </cell>
          <cell r="C903">
            <v>3</v>
          </cell>
          <cell r="D903">
            <v>1967</v>
          </cell>
          <cell r="E903" t="str">
            <v xml:space="preserve">Serviços Terceirizados - Administrativo          </v>
          </cell>
          <cell r="F903">
            <v>1481227.81</v>
          </cell>
          <cell r="G903">
            <v>137007.75</v>
          </cell>
          <cell r="H903">
            <v>0</v>
          </cell>
          <cell r="I903">
            <v>1618235.56</v>
          </cell>
        </row>
        <row r="904">
          <cell r="A904" t="str">
            <v>3.2.2.02.35</v>
          </cell>
          <cell r="B904" t="str">
            <v>A</v>
          </cell>
          <cell r="C904">
            <v>3</v>
          </cell>
          <cell r="D904">
            <v>2654</v>
          </cell>
          <cell r="E904" t="str">
            <v xml:space="preserve">Auditoria                                        </v>
          </cell>
          <cell r="F904">
            <v>45450</v>
          </cell>
          <cell r="G904">
            <v>0</v>
          </cell>
          <cell r="H904">
            <v>0</v>
          </cell>
          <cell r="I904">
            <v>45450</v>
          </cell>
        </row>
        <row r="905">
          <cell r="A905" t="str">
            <v>3.2.2.02.36</v>
          </cell>
          <cell r="B905" t="str">
            <v>A</v>
          </cell>
          <cell r="C905">
            <v>3</v>
          </cell>
          <cell r="D905">
            <v>2867</v>
          </cell>
          <cell r="E905" t="str">
            <v xml:space="preserve">Participação e Organização de Eventos            </v>
          </cell>
          <cell r="F905">
            <v>68070</v>
          </cell>
          <cell r="G905">
            <v>50690</v>
          </cell>
          <cell r="H905">
            <v>0</v>
          </cell>
          <cell r="I905">
            <v>118760</v>
          </cell>
        </row>
        <row r="906">
          <cell r="A906" t="str">
            <v>3.2.2.03</v>
          </cell>
          <cell r="B906" t="str">
            <v>S</v>
          </cell>
          <cell r="C906">
            <v>3</v>
          </cell>
          <cell r="D906">
            <v>968</v>
          </cell>
          <cell r="E906" t="str">
            <v xml:space="preserve">Despesas com Materiais                           </v>
          </cell>
          <cell r="F906">
            <v>249115.94</v>
          </cell>
          <cell r="G906">
            <v>28107.24</v>
          </cell>
          <cell r="H906">
            <v>0</v>
          </cell>
          <cell r="I906">
            <v>277223.18</v>
          </cell>
        </row>
        <row r="907">
          <cell r="A907" t="str">
            <v>3.2.2.03.01</v>
          </cell>
          <cell r="B907" t="str">
            <v>A</v>
          </cell>
          <cell r="C907">
            <v>3</v>
          </cell>
          <cell r="D907">
            <v>969</v>
          </cell>
          <cell r="E907" t="str">
            <v xml:space="preserve">Combustiveis e Lubrificantes                     </v>
          </cell>
          <cell r="F907">
            <v>104745.48</v>
          </cell>
          <cell r="G907">
            <v>10971.41</v>
          </cell>
          <cell r="H907">
            <v>0</v>
          </cell>
          <cell r="I907">
            <v>115716.89</v>
          </cell>
        </row>
        <row r="908">
          <cell r="A908" t="str">
            <v>3.2.2.03.02</v>
          </cell>
          <cell r="B908" t="str">
            <v>A</v>
          </cell>
          <cell r="C908">
            <v>3</v>
          </cell>
          <cell r="D908">
            <v>970</v>
          </cell>
          <cell r="E908" t="str">
            <v xml:space="preserve">Material de Consumo                              </v>
          </cell>
          <cell r="F908">
            <v>53373.16</v>
          </cell>
          <cell r="G908">
            <v>5977.24</v>
          </cell>
          <cell r="H908">
            <v>0</v>
          </cell>
          <cell r="I908">
            <v>59350.400000000001</v>
          </cell>
        </row>
        <row r="909">
          <cell r="A909" t="str">
            <v>3.2.2.03.03</v>
          </cell>
          <cell r="B909" t="str">
            <v>A</v>
          </cell>
          <cell r="C909">
            <v>3</v>
          </cell>
          <cell r="D909">
            <v>971</v>
          </cell>
          <cell r="E909" t="str">
            <v xml:space="preserve">Objetos de Pequenos Valores                      </v>
          </cell>
          <cell r="F909">
            <v>1088.55</v>
          </cell>
          <cell r="G909">
            <v>0</v>
          </cell>
          <cell r="H909">
            <v>0</v>
          </cell>
          <cell r="I909">
            <v>1088.55</v>
          </cell>
        </row>
        <row r="910">
          <cell r="A910" t="str">
            <v>3.2.2.03.05</v>
          </cell>
          <cell r="B910" t="str">
            <v>A</v>
          </cell>
          <cell r="C910">
            <v>3</v>
          </cell>
          <cell r="D910">
            <v>973</v>
          </cell>
          <cell r="E910" t="str">
            <v xml:space="preserve">Fardamento e EPI's                               </v>
          </cell>
          <cell r="F910">
            <v>47874.14</v>
          </cell>
          <cell r="G910">
            <v>1419.98</v>
          </cell>
          <cell r="H910">
            <v>0</v>
          </cell>
          <cell r="I910">
            <v>49294.12</v>
          </cell>
        </row>
        <row r="911">
          <cell r="A911" t="str">
            <v>3.2.2.03.06</v>
          </cell>
          <cell r="B911" t="str">
            <v>A</v>
          </cell>
          <cell r="C911">
            <v>3</v>
          </cell>
          <cell r="D911">
            <v>974</v>
          </cell>
          <cell r="E911" t="str">
            <v xml:space="preserve">Materiais Diversos                               </v>
          </cell>
          <cell r="F911">
            <v>18359.45</v>
          </cell>
          <cell r="G911">
            <v>2441.2399999999998</v>
          </cell>
          <cell r="H911">
            <v>0</v>
          </cell>
          <cell r="I911">
            <v>20800.689999999999</v>
          </cell>
        </row>
        <row r="912">
          <cell r="A912" t="str">
            <v>3.2.2.03.10</v>
          </cell>
          <cell r="B912" t="str">
            <v>A</v>
          </cell>
          <cell r="C912">
            <v>3</v>
          </cell>
          <cell r="D912">
            <v>1973</v>
          </cell>
          <cell r="E912" t="str">
            <v xml:space="preserve">Material de Expediente                           </v>
          </cell>
          <cell r="F912">
            <v>23692.82</v>
          </cell>
          <cell r="G912">
            <v>7297.37</v>
          </cell>
          <cell r="H912">
            <v>0</v>
          </cell>
          <cell r="I912">
            <v>30990.19</v>
          </cell>
        </row>
        <row r="913">
          <cell r="A913" t="str">
            <v>3.2.2.03.12</v>
          </cell>
          <cell r="B913" t="str">
            <v>A</v>
          </cell>
          <cell r="C913">
            <v>3</v>
          </cell>
          <cell r="D913">
            <v>2794</v>
          </cell>
          <cell r="E913" t="str">
            <v xml:space="preserve">Reembolso Cartão-Proximidade                     </v>
          </cell>
          <cell r="F913">
            <v>-17.66</v>
          </cell>
          <cell r="G913">
            <v>0</v>
          </cell>
          <cell r="H913">
            <v>0</v>
          </cell>
          <cell r="I913">
            <v>-17.66</v>
          </cell>
        </row>
        <row r="914">
          <cell r="A914" t="str">
            <v>3.2.2.04</v>
          </cell>
          <cell r="B914" t="str">
            <v>S</v>
          </cell>
          <cell r="C914">
            <v>3</v>
          </cell>
          <cell r="D914">
            <v>1057</v>
          </cell>
          <cell r="E914" t="str">
            <v xml:space="preserve">Serviços Essenciais                              </v>
          </cell>
          <cell r="F914">
            <v>541837.24</v>
          </cell>
          <cell r="G914">
            <v>51222.78</v>
          </cell>
          <cell r="H914">
            <v>0</v>
          </cell>
          <cell r="I914">
            <v>593060.02</v>
          </cell>
        </row>
        <row r="915">
          <cell r="A915" t="str">
            <v>3.2.2.04.01</v>
          </cell>
          <cell r="B915" t="str">
            <v>A</v>
          </cell>
          <cell r="C915">
            <v>3</v>
          </cell>
          <cell r="D915">
            <v>1058</v>
          </cell>
          <cell r="E915" t="str">
            <v xml:space="preserve">Energia Elétrica                                 </v>
          </cell>
          <cell r="F915">
            <v>206251.74</v>
          </cell>
          <cell r="G915">
            <v>21292.45</v>
          </cell>
          <cell r="H915">
            <v>0</v>
          </cell>
          <cell r="I915">
            <v>227544.19</v>
          </cell>
        </row>
        <row r="916">
          <cell r="A916" t="str">
            <v>3.2.2.04.03</v>
          </cell>
          <cell r="B916" t="str">
            <v>A</v>
          </cell>
          <cell r="C916">
            <v>3</v>
          </cell>
          <cell r="D916">
            <v>1060</v>
          </cell>
          <cell r="E916" t="str">
            <v xml:space="preserve">Comunicação (Telefone Móvel)                     </v>
          </cell>
          <cell r="F916">
            <v>137818.04999999999</v>
          </cell>
          <cell r="G916">
            <v>12108.36</v>
          </cell>
          <cell r="H916">
            <v>0</v>
          </cell>
          <cell r="I916">
            <v>149926.41</v>
          </cell>
        </row>
        <row r="917">
          <cell r="A917" t="str">
            <v>3.2.2.04.04</v>
          </cell>
          <cell r="B917" t="str">
            <v>A</v>
          </cell>
          <cell r="C917">
            <v>3</v>
          </cell>
          <cell r="D917">
            <v>1061</v>
          </cell>
          <cell r="E917" t="str">
            <v xml:space="preserve">Água e Esgoto                                    </v>
          </cell>
          <cell r="F917">
            <v>48293.05</v>
          </cell>
          <cell r="G917">
            <v>4467.97</v>
          </cell>
          <cell r="H917">
            <v>0</v>
          </cell>
          <cell r="I917">
            <v>52761.02</v>
          </cell>
        </row>
        <row r="918">
          <cell r="A918" t="str">
            <v>3.2.2.04.05</v>
          </cell>
          <cell r="B918" t="str">
            <v>A</v>
          </cell>
          <cell r="C918">
            <v>3</v>
          </cell>
          <cell r="D918">
            <v>1862</v>
          </cell>
          <cell r="E918" t="str">
            <v xml:space="preserve">Comunicação (Telefone Fixo)                      </v>
          </cell>
          <cell r="F918">
            <v>82020.399999999994</v>
          </cell>
          <cell r="G918">
            <v>7062.75</v>
          </cell>
          <cell r="H918">
            <v>0</v>
          </cell>
          <cell r="I918">
            <v>89083.15</v>
          </cell>
        </row>
        <row r="919">
          <cell r="A919" t="str">
            <v>3.2.2.04.06</v>
          </cell>
          <cell r="B919" t="str">
            <v>A</v>
          </cell>
          <cell r="C919">
            <v>3</v>
          </cell>
          <cell r="D919">
            <v>1864</v>
          </cell>
          <cell r="E919" t="str">
            <v xml:space="preserve">Comunicação (Internet)                           </v>
          </cell>
          <cell r="F919">
            <v>67454</v>
          </cell>
          <cell r="G919">
            <v>6291.25</v>
          </cell>
          <cell r="H919">
            <v>0</v>
          </cell>
          <cell r="I919">
            <v>73745.25</v>
          </cell>
        </row>
        <row r="920">
          <cell r="A920" t="str">
            <v>3.2.2.05</v>
          </cell>
          <cell r="B920" t="str">
            <v>S</v>
          </cell>
          <cell r="C920">
            <v>3</v>
          </cell>
          <cell r="D920">
            <v>978</v>
          </cell>
          <cell r="E920" t="str">
            <v xml:space="preserve">Outras Despesas Administrativas                  </v>
          </cell>
          <cell r="F920">
            <v>3126459.87</v>
          </cell>
          <cell r="G920">
            <v>46091.9</v>
          </cell>
          <cell r="H920">
            <v>0</v>
          </cell>
          <cell r="I920">
            <v>3172551.77</v>
          </cell>
        </row>
        <row r="921">
          <cell r="A921" t="str">
            <v>3.2.2.05.04</v>
          </cell>
          <cell r="B921" t="str">
            <v>A</v>
          </cell>
          <cell r="C921">
            <v>3</v>
          </cell>
          <cell r="D921">
            <v>982</v>
          </cell>
          <cell r="E921" t="str">
            <v xml:space="preserve">Despesas com visitantes e convidados             </v>
          </cell>
          <cell r="F921">
            <v>4262.55</v>
          </cell>
          <cell r="G921">
            <v>1049</v>
          </cell>
          <cell r="H921">
            <v>0</v>
          </cell>
          <cell r="I921">
            <v>5311.55</v>
          </cell>
        </row>
        <row r="922">
          <cell r="A922" t="str">
            <v>3.2.2.05.06</v>
          </cell>
          <cell r="B922" t="str">
            <v>A</v>
          </cell>
          <cell r="C922">
            <v>3</v>
          </cell>
          <cell r="D922">
            <v>984</v>
          </cell>
          <cell r="E922" t="str">
            <v xml:space="preserve">Contribuições Institucionais                     </v>
          </cell>
          <cell r="F922">
            <v>15393.92</v>
          </cell>
          <cell r="G922">
            <v>10811.4</v>
          </cell>
          <cell r="H922">
            <v>0</v>
          </cell>
          <cell r="I922">
            <v>26205.32</v>
          </cell>
        </row>
        <row r="923">
          <cell r="A923" t="str">
            <v>3.2.2.05.07</v>
          </cell>
          <cell r="B923" t="str">
            <v>A</v>
          </cell>
          <cell r="C923">
            <v>3</v>
          </cell>
          <cell r="D923">
            <v>985</v>
          </cell>
          <cell r="E923" t="str">
            <v xml:space="preserve">Contribuições a Entidades de Classe              </v>
          </cell>
          <cell r="F923">
            <v>29279.360000000001</v>
          </cell>
          <cell r="G923">
            <v>2800</v>
          </cell>
          <cell r="H923">
            <v>0</v>
          </cell>
          <cell r="I923">
            <v>32079.360000000001</v>
          </cell>
        </row>
        <row r="924">
          <cell r="A924" t="str">
            <v>3.2.2.05.08</v>
          </cell>
          <cell r="B924" t="str">
            <v>A</v>
          </cell>
          <cell r="C924">
            <v>3</v>
          </cell>
          <cell r="D924">
            <v>986</v>
          </cell>
          <cell r="E924" t="str">
            <v xml:space="preserve">Outros Serviços Especializados                   </v>
          </cell>
          <cell r="F924">
            <v>1265439.74</v>
          </cell>
          <cell r="G924">
            <v>18068.169999999998</v>
          </cell>
          <cell r="H924">
            <v>0</v>
          </cell>
          <cell r="I924">
            <v>1283507.9099999999</v>
          </cell>
        </row>
        <row r="925">
          <cell r="A925" t="str">
            <v>3.2.2.05.10</v>
          </cell>
          <cell r="B925" t="str">
            <v>A</v>
          </cell>
          <cell r="C925">
            <v>3</v>
          </cell>
          <cell r="D925">
            <v>988</v>
          </cell>
          <cell r="E925" t="str">
            <v xml:space="preserve">Despesas Diversas                                </v>
          </cell>
          <cell r="F925">
            <v>217.6</v>
          </cell>
          <cell r="G925">
            <v>0</v>
          </cell>
          <cell r="H925">
            <v>0</v>
          </cell>
          <cell r="I925">
            <v>217.6</v>
          </cell>
        </row>
        <row r="926">
          <cell r="A926" t="str">
            <v>3.2.2.05.12</v>
          </cell>
          <cell r="B926" t="str">
            <v>A</v>
          </cell>
          <cell r="C926">
            <v>3</v>
          </cell>
          <cell r="D926">
            <v>990</v>
          </cell>
          <cell r="E926" t="str">
            <v xml:space="preserve">Despesas c/ Cartório                             </v>
          </cell>
          <cell r="F926">
            <v>660.65</v>
          </cell>
          <cell r="G926">
            <v>0</v>
          </cell>
          <cell r="H926">
            <v>0</v>
          </cell>
          <cell r="I926">
            <v>660.65</v>
          </cell>
        </row>
        <row r="927">
          <cell r="A927" t="str">
            <v>3.2.2.05.13</v>
          </cell>
          <cell r="B927" t="str">
            <v>A</v>
          </cell>
          <cell r="C927">
            <v>3</v>
          </cell>
          <cell r="D927">
            <v>991</v>
          </cell>
          <cell r="E927" t="str">
            <v xml:space="preserve">Despesas c/ Fretes e Despachos                   </v>
          </cell>
          <cell r="F927">
            <v>17869.22</v>
          </cell>
          <cell r="G927">
            <v>1752.43</v>
          </cell>
          <cell r="H927">
            <v>0</v>
          </cell>
          <cell r="I927">
            <v>19621.650000000001</v>
          </cell>
        </row>
        <row r="928">
          <cell r="A928" t="str">
            <v>3.2.2.05.14</v>
          </cell>
          <cell r="B928" t="str">
            <v>A</v>
          </cell>
          <cell r="C928">
            <v>3</v>
          </cell>
          <cell r="D928">
            <v>992</v>
          </cell>
          <cell r="E928" t="str">
            <v xml:space="preserve">Custas Processuais e Judiciais                   </v>
          </cell>
          <cell r="F928">
            <v>26502.14</v>
          </cell>
          <cell r="G928">
            <v>11610.9</v>
          </cell>
          <cell r="H928">
            <v>0</v>
          </cell>
          <cell r="I928">
            <v>38113.040000000001</v>
          </cell>
        </row>
        <row r="929">
          <cell r="A929" t="str">
            <v>3.2.2.05.15</v>
          </cell>
          <cell r="B929" t="str">
            <v>A</v>
          </cell>
          <cell r="C929">
            <v>3</v>
          </cell>
          <cell r="D929">
            <v>993</v>
          </cell>
          <cell r="E929" t="str">
            <v xml:space="preserve">Multas Compensatórias                            </v>
          </cell>
          <cell r="F929">
            <v>162688.20000000001</v>
          </cell>
          <cell r="G929">
            <v>0</v>
          </cell>
          <cell r="H929">
            <v>0</v>
          </cell>
          <cell r="I929">
            <v>162688.20000000001</v>
          </cell>
        </row>
        <row r="930">
          <cell r="A930" t="str">
            <v>3.2.2.05.17</v>
          </cell>
          <cell r="B930" t="str">
            <v>A</v>
          </cell>
          <cell r="C930">
            <v>3</v>
          </cell>
          <cell r="D930">
            <v>995</v>
          </cell>
          <cell r="E930" t="str">
            <v xml:space="preserve">Multa por Infração                               </v>
          </cell>
          <cell r="F930">
            <v>1509662.13</v>
          </cell>
          <cell r="G930">
            <v>0</v>
          </cell>
          <cell r="H930">
            <v>0</v>
          </cell>
          <cell r="I930">
            <v>1509662.13</v>
          </cell>
        </row>
        <row r="931">
          <cell r="A931" t="str">
            <v>3.2.2.05.22</v>
          </cell>
          <cell r="B931" t="str">
            <v>A</v>
          </cell>
          <cell r="C931">
            <v>3</v>
          </cell>
          <cell r="D931">
            <v>2604</v>
          </cell>
          <cell r="E931" t="str">
            <v xml:space="preserve">Doações Indedutíveis                             </v>
          </cell>
          <cell r="F931">
            <v>94484.36</v>
          </cell>
          <cell r="G931">
            <v>0</v>
          </cell>
          <cell r="H931">
            <v>0</v>
          </cell>
          <cell r="I931">
            <v>94484.36</v>
          </cell>
        </row>
        <row r="932">
          <cell r="A932" t="str">
            <v>3.2.2.06</v>
          </cell>
          <cell r="B932" t="str">
            <v>S</v>
          </cell>
          <cell r="C932">
            <v>3</v>
          </cell>
          <cell r="D932">
            <v>999</v>
          </cell>
          <cell r="E932" t="str">
            <v xml:space="preserve">Depreciação/Amortização                          </v>
          </cell>
          <cell r="F932">
            <v>3263212.78</v>
          </cell>
          <cell r="G932">
            <v>308293.42</v>
          </cell>
          <cell r="H932">
            <v>0</v>
          </cell>
          <cell r="I932">
            <v>3571506.2</v>
          </cell>
        </row>
        <row r="933">
          <cell r="A933" t="str">
            <v>3.2.2.06.01</v>
          </cell>
          <cell r="B933" t="str">
            <v>A</v>
          </cell>
          <cell r="C933">
            <v>3</v>
          </cell>
          <cell r="D933">
            <v>1000</v>
          </cell>
          <cell r="E933" t="str">
            <v xml:space="preserve">Depreciações                                     </v>
          </cell>
          <cell r="F933">
            <v>3263212.78</v>
          </cell>
          <cell r="G933">
            <v>308293.42</v>
          </cell>
          <cell r="H933">
            <v>0</v>
          </cell>
          <cell r="I933">
            <v>3571506.2</v>
          </cell>
        </row>
        <row r="934">
          <cell r="A934" t="str">
            <v>3.2.2.07</v>
          </cell>
          <cell r="B934" t="str">
            <v>S</v>
          </cell>
          <cell r="C934">
            <v>3</v>
          </cell>
          <cell r="D934">
            <v>1385</v>
          </cell>
          <cell r="E934" t="str">
            <v xml:space="preserve">Despesas Terminal Porto Grande                   </v>
          </cell>
          <cell r="F934">
            <v>16880.37</v>
          </cell>
          <cell r="G934">
            <v>1645.04</v>
          </cell>
          <cell r="H934">
            <v>0</v>
          </cell>
          <cell r="I934">
            <v>18525.41</v>
          </cell>
        </row>
        <row r="935">
          <cell r="A935" t="str">
            <v>3.2.2.07.04</v>
          </cell>
          <cell r="B935" t="str">
            <v>S</v>
          </cell>
          <cell r="C935">
            <v>3</v>
          </cell>
          <cell r="D935">
            <v>1388</v>
          </cell>
          <cell r="E935" t="str">
            <v xml:space="preserve">Serviços Essenciais - Porto Grande               </v>
          </cell>
          <cell r="F935">
            <v>16880.37</v>
          </cell>
          <cell r="G935">
            <v>1645.04</v>
          </cell>
          <cell r="H935">
            <v>0</v>
          </cell>
          <cell r="I935">
            <v>18525.41</v>
          </cell>
        </row>
        <row r="936">
          <cell r="A936" t="str">
            <v>3.2.2.07.04.0001</v>
          </cell>
          <cell r="B936" t="str">
            <v>A</v>
          </cell>
          <cell r="C936">
            <v>3</v>
          </cell>
          <cell r="D936">
            <v>1389</v>
          </cell>
          <cell r="E936" t="str">
            <v xml:space="preserve">Energia Elétrica - Porto Grande                  </v>
          </cell>
          <cell r="F936">
            <v>16880.37</v>
          </cell>
          <cell r="G936">
            <v>1645.04</v>
          </cell>
          <cell r="H936">
            <v>0</v>
          </cell>
          <cell r="I936">
            <v>18525.41</v>
          </cell>
        </row>
        <row r="937">
          <cell r="A937" t="str">
            <v>3.2.3</v>
          </cell>
          <cell r="B937" t="str">
            <v>S</v>
          </cell>
          <cell r="C937">
            <v>3</v>
          </cell>
          <cell r="D937">
            <v>1002</v>
          </cell>
          <cell r="E937" t="str">
            <v xml:space="preserve">Despesas Tributárias                             </v>
          </cell>
          <cell r="F937">
            <v>561467.49</v>
          </cell>
          <cell r="G937">
            <v>5435</v>
          </cell>
          <cell r="H937">
            <v>0</v>
          </cell>
          <cell r="I937">
            <v>566902.49</v>
          </cell>
        </row>
        <row r="938">
          <cell r="A938" t="str">
            <v>3.2.3.01</v>
          </cell>
          <cell r="B938" t="str">
            <v>S</v>
          </cell>
          <cell r="C938">
            <v>3</v>
          </cell>
          <cell r="D938">
            <v>1003</v>
          </cell>
          <cell r="E938" t="str">
            <v xml:space="preserve">Taxas                                            </v>
          </cell>
          <cell r="F938">
            <v>78899.75</v>
          </cell>
          <cell r="G938">
            <v>5435</v>
          </cell>
          <cell r="H938">
            <v>0</v>
          </cell>
          <cell r="I938">
            <v>84334.75</v>
          </cell>
        </row>
        <row r="939">
          <cell r="A939" t="str">
            <v>3.2.3.01.01</v>
          </cell>
          <cell r="B939" t="str">
            <v>A</v>
          </cell>
          <cell r="C939">
            <v>3</v>
          </cell>
          <cell r="D939">
            <v>1004</v>
          </cell>
          <cell r="E939" t="str">
            <v xml:space="preserve">Taxa de Localização e Funcionamento              </v>
          </cell>
          <cell r="F939">
            <v>7770.52</v>
          </cell>
          <cell r="G939">
            <v>0</v>
          </cell>
          <cell r="H939">
            <v>0</v>
          </cell>
          <cell r="I939">
            <v>7770.52</v>
          </cell>
        </row>
        <row r="940">
          <cell r="A940" t="str">
            <v>3.2.3.01.02</v>
          </cell>
          <cell r="B940" t="str">
            <v>A</v>
          </cell>
          <cell r="C940">
            <v>3</v>
          </cell>
          <cell r="D940">
            <v>1005</v>
          </cell>
          <cell r="E940" t="str">
            <v xml:space="preserve">Taxas Estaduais                                  </v>
          </cell>
          <cell r="F940">
            <v>53053.64</v>
          </cell>
          <cell r="G940">
            <v>5246</v>
          </cell>
          <cell r="H940">
            <v>0</v>
          </cell>
          <cell r="I940">
            <v>58299.64</v>
          </cell>
        </row>
        <row r="941">
          <cell r="A941" t="str">
            <v>3.2.3.01.04</v>
          </cell>
          <cell r="B941" t="str">
            <v>A</v>
          </cell>
          <cell r="C941">
            <v>3</v>
          </cell>
          <cell r="D941">
            <v>1007</v>
          </cell>
          <cell r="E941" t="str">
            <v xml:space="preserve">Outras Taxas Federais                            </v>
          </cell>
          <cell r="F941">
            <v>13421.3</v>
          </cell>
          <cell r="G941">
            <v>189</v>
          </cell>
          <cell r="H941">
            <v>0</v>
          </cell>
          <cell r="I941">
            <v>13610.3</v>
          </cell>
        </row>
        <row r="942">
          <cell r="A942" t="str">
            <v>3.2.3.01.05</v>
          </cell>
          <cell r="B942" t="str">
            <v>A</v>
          </cell>
          <cell r="C942">
            <v>3</v>
          </cell>
          <cell r="D942">
            <v>1008</v>
          </cell>
          <cell r="E942" t="str">
            <v xml:space="preserve">Taxa de Licenciamento de Veículos                </v>
          </cell>
          <cell r="F942">
            <v>4654.29</v>
          </cell>
          <cell r="G942">
            <v>0</v>
          </cell>
          <cell r="H942">
            <v>0</v>
          </cell>
          <cell r="I942">
            <v>4654.29</v>
          </cell>
        </row>
        <row r="943">
          <cell r="A943" t="str">
            <v>3.2.3.02</v>
          </cell>
          <cell r="B943" t="str">
            <v>S</v>
          </cell>
          <cell r="C943">
            <v>3</v>
          </cell>
          <cell r="D943">
            <v>1884</v>
          </cell>
          <cell r="E943" t="str">
            <v xml:space="preserve">Impostos                                         </v>
          </cell>
          <cell r="F943">
            <v>482567.74</v>
          </cell>
          <cell r="G943">
            <v>0</v>
          </cell>
          <cell r="H943">
            <v>0</v>
          </cell>
          <cell r="I943">
            <v>482567.74</v>
          </cell>
        </row>
        <row r="944">
          <cell r="A944" t="str">
            <v>3.2.3.02.03</v>
          </cell>
          <cell r="B944" t="str">
            <v>A</v>
          </cell>
          <cell r="C944">
            <v>3</v>
          </cell>
          <cell r="D944">
            <v>1887</v>
          </cell>
          <cell r="E944" t="str">
            <v xml:space="preserve">Federal                                          </v>
          </cell>
          <cell r="F944">
            <v>482567.74</v>
          </cell>
          <cell r="G944">
            <v>0</v>
          </cell>
          <cell r="H944">
            <v>0</v>
          </cell>
          <cell r="I944">
            <v>482567.74</v>
          </cell>
        </row>
        <row r="945">
          <cell r="A945" t="str">
            <v>3.2.4</v>
          </cell>
          <cell r="B945" t="str">
            <v>S</v>
          </cell>
          <cell r="C945">
            <v>3</v>
          </cell>
          <cell r="D945">
            <v>1010</v>
          </cell>
          <cell r="E945" t="str">
            <v xml:space="preserve">Resultado Financeiro                             </v>
          </cell>
          <cell r="F945">
            <v>9529387.6799999997</v>
          </cell>
          <cell r="G945">
            <v>2315193.52</v>
          </cell>
          <cell r="H945">
            <v>71131.94</v>
          </cell>
          <cell r="I945">
            <v>11773449.26</v>
          </cell>
        </row>
        <row r="946">
          <cell r="A946" t="str">
            <v>3.2.4.01</v>
          </cell>
          <cell r="B946" t="str">
            <v>S</v>
          </cell>
          <cell r="C946">
            <v>3</v>
          </cell>
          <cell r="D946">
            <v>1011</v>
          </cell>
          <cell r="E946" t="str">
            <v xml:space="preserve">Receitas Financeiras                             </v>
          </cell>
          <cell r="F946">
            <v>-12161373.039999999</v>
          </cell>
          <cell r="G946">
            <v>3307.64</v>
          </cell>
          <cell r="H946">
            <v>71131.94</v>
          </cell>
          <cell r="I946">
            <v>-12229197.34</v>
          </cell>
        </row>
        <row r="947">
          <cell r="A947" t="str">
            <v>3.2.4.01.01</v>
          </cell>
          <cell r="B947" t="str">
            <v>A</v>
          </cell>
          <cell r="C947">
            <v>3</v>
          </cell>
          <cell r="D947">
            <v>1012</v>
          </cell>
          <cell r="E947" t="str">
            <v xml:space="preserve">Receitas de Aplicações Financeiras               </v>
          </cell>
          <cell r="F947">
            <v>-11326951.77</v>
          </cell>
          <cell r="G947">
            <v>0</v>
          </cell>
          <cell r="H947">
            <v>41863.769999999997</v>
          </cell>
          <cell r="I947">
            <v>-11368815.539999999</v>
          </cell>
        </row>
        <row r="948">
          <cell r="A948" t="str">
            <v>3.2.4.01.02</v>
          </cell>
          <cell r="B948" t="str">
            <v>A</v>
          </cell>
          <cell r="C948">
            <v>3</v>
          </cell>
          <cell r="D948">
            <v>1013</v>
          </cell>
          <cell r="E948" t="str">
            <v xml:space="preserve">Descontos Obtidos                                </v>
          </cell>
          <cell r="F948">
            <v>-67895.39</v>
          </cell>
          <cell r="G948">
            <v>0</v>
          </cell>
          <cell r="H948">
            <v>9348.64</v>
          </cell>
          <cell r="I948">
            <v>-77244.03</v>
          </cell>
        </row>
        <row r="949">
          <cell r="A949" t="str">
            <v>3.2.4.01.03</v>
          </cell>
          <cell r="B949" t="str">
            <v>A</v>
          </cell>
          <cell r="C949">
            <v>3</v>
          </cell>
          <cell r="D949">
            <v>1014</v>
          </cell>
          <cell r="E949" t="str">
            <v xml:space="preserve">Juros Ativos                                     </v>
          </cell>
          <cell r="F949">
            <v>-1131262.51</v>
          </cell>
          <cell r="G949">
            <v>0</v>
          </cell>
          <cell r="H949">
            <v>6714.98</v>
          </cell>
          <cell r="I949">
            <v>-1137977.49</v>
          </cell>
        </row>
        <row r="950">
          <cell r="A950" t="str">
            <v>3.2.4.01.05</v>
          </cell>
          <cell r="B950" t="str">
            <v>A</v>
          </cell>
          <cell r="C950">
            <v>3</v>
          </cell>
          <cell r="D950">
            <v>2522</v>
          </cell>
          <cell r="E950" t="str">
            <v xml:space="preserve">Multas Recebidas de Clientes                     </v>
          </cell>
          <cell r="F950">
            <v>-225823.96</v>
          </cell>
          <cell r="G950">
            <v>0</v>
          </cell>
          <cell r="H950">
            <v>13204.55</v>
          </cell>
          <cell r="I950">
            <v>-239028.51</v>
          </cell>
        </row>
        <row r="951">
          <cell r="A951" t="str">
            <v>3.2.4.01.06</v>
          </cell>
          <cell r="B951" t="str">
            <v>A</v>
          </cell>
          <cell r="C951">
            <v>3</v>
          </cell>
          <cell r="D951">
            <v>2608</v>
          </cell>
          <cell r="E951" t="str">
            <v xml:space="preserve">(-) PIS s/ Receitas Financeiras                  </v>
          </cell>
          <cell r="F951">
            <v>82903.960000000006</v>
          </cell>
          <cell r="G951">
            <v>462.36</v>
          </cell>
          <cell r="H951">
            <v>0</v>
          </cell>
          <cell r="I951">
            <v>83366.320000000007</v>
          </cell>
        </row>
        <row r="952">
          <cell r="A952" t="str">
            <v>3.2.4.01.07</v>
          </cell>
          <cell r="B952" t="str">
            <v>A</v>
          </cell>
          <cell r="C952">
            <v>3</v>
          </cell>
          <cell r="D952">
            <v>2609</v>
          </cell>
          <cell r="E952" t="str">
            <v xml:space="preserve">(-) COFINS s/ Receitas Financeiras               </v>
          </cell>
          <cell r="F952">
            <v>510178.18</v>
          </cell>
          <cell r="G952">
            <v>2845.28</v>
          </cell>
          <cell r="H952">
            <v>0</v>
          </cell>
          <cell r="I952">
            <v>513023.46</v>
          </cell>
        </row>
        <row r="953">
          <cell r="A953" t="str">
            <v>3.2.4.01.08</v>
          </cell>
          <cell r="B953" t="str">
            <v>A</v>
          </cell>
          <cell r="C953">
            <v>3</v>
          </cell>
          <cell r="D953">
            <v>2664</v>
          </cell>
          <cell r="E953" t="str">
            <v xml:space="preserve">Atualiz. Monetária Depósitos Recursais           </v>
          </cell>
          <cell r="F953">
            <v>-886.6</v>
          </cell>
          <cell r="G953">
            <v>0</v>
          </cell>
          <cell r="H953">
            <v>0</v>
          </cell>
          <cell r="I953">
            <v>-886.6</v>
          </cell>
        </row>
        <row r="954">
          <cell r="A954" t="str">
            <v>3.2.4.01.09</v>
          </cell>
          <cell r="B954" t="str">
            <v>A</v>
          </cell>
          <cell r="C954">
            <v>3</v>
          </cell>
          <cell r="D954">
            <v>2968</v>
          </cell>
          <cell r="E954" t="str">
            <v xml:space="preserve">Variação Cambial Positiva                        </v>
          </cell>
          <cell r="F954">
            <v>-1634.95</v>
          </cell>
          <cell r="G954">
            <v>0</v>
          </cell>
          <cell r="H954">
            <v>0</v>
          </cell>
          <cell r="I954">
            <v>-1634.95</v>
          </cell>
        </row>
        <row r="955">
          <cell r="A955" t="str">
            <v>3.2.4.02</v>
          </cell>
          <cell r="B955" t="str">
            <v>S</v>
          </cell>
          <cell r="C955">
            <v>3</v>
          </cell>
          <cell r="D955">
            <v>1015</v>
          </cell>
          <cell r="E955" t="str">
            <v xml:space="preserve">Despesas Financeiras                             </v>
          </cell>
          <cell r="F955">
            <v>21690760.719999999</v>
          </cell>
          <cell r="G955">
            <v>2311885.88</v>
          </cell>
          <cell r="H955">
            <v>0</v>
          </cell>
          <cell r="I955">
            <v>24002646.600000001</v>
          </cell>
        </row>
        <row r="956">
          <cell r="A956" t="str">
            <v>3.2.4.02.02</v>
          </cell>
          <cell r="B956" t="str">
            <v>A</v>
          </cell>
          <cell r="C956">
            <v>3</v>
          </cell>
          <cell r="D956">
            <v>1017</v>
          </cell>
          <cell r="E956" t="str">
            <v xml:space="preserve">Tarifas Bancárias                                </v>
          </cell>
          <cell r="F956">
            <v>124764.65</v>
          </cell>
          <cell r="G956">
            <v>3678.78</v>
          </cell>
          <cell r="H956">
            <v>0</v>
          </cell>
          <cell r="I956">
            <v>128443.43</v>
          </cell>
        </row>
        <row r="957">
          <cell r="A957" t="str">
            <v>3.2.4.02.03</v>
          </cell>
          <cell r="B957" t="str">
            <v>A</v>
          </cell>
          <cell r="C957">
            <v>3</v>
          </cell>
          <cell r="D957">
            <v>1018</v>
          </cell>
          <cell r="E957" t="str">
            <v xml:space="preserve">Juros Passivos                                   </v>
          </cell>
          <cell r="F957">
            <v>166502.1</v>
          </cell>
          <cell r="G957">
            <v>0</v>
          </cell>
          <cell r="H957">
            <v>0</v>
          </cell>
          <cell r="I957">
            <v>166502.1</v>
          </cell>
        </row>
        <row r="958">
          <cell r="A958" t="str">
            <v>3.2.4.02.04</v>
          </cell>
          <cell r="B958" t="str">
            <v>A</v>
          </cell>
          <cell r="C958">
            <v>3</v>
          </cell>
          <cell r="D958">
            <v>1019</v>
          </cell>
          <cell r="E958" t="str">
            <v xml:space="preserve">Juros sobre o Capital Próprio                    </v>
          </cell>
          <cell r="F958">
            <v>21326498.98</v>
          </cell>
          <cell r="G958">
            <v>2299209.88</v>
          </cell>
          <cell r="H958">
            <v>0</v>
          </cell>
          <cell r="I958">
            <v>23625708.859999999</v>
          </cell>
        </row>
        <row r="959">
          <cell r="A959" t="str">
            <v>3.2.4.02.05</v>
          </cell>
          <cell r="B959" t="str">
            <v>A</v>
          </cell>
          <cell r="C959">
            <v>3</v>
          </cell>
          <cell r="D959">
            <v>1020</v>
          </cell>
          <cell r="E959" t="str">
            <v xml:space="preserve">Variação Cambial Negativa                        </v>
          </cell>
          <cell r="F959">
            <v>307.63</v>
          </cell>
          <cell r="G959">
            <v>0</v>
          </cell>
          <cell r="H959">
            <v>0</v>
          </cell>
          <cell r="I959">
            <v>307.63</v>
          </cell>
        </row>
        <row r="960">
          <cell r="A960" t="str">
            <v>3.2.4.02.06</v>
          </cell>
          <cell r="B960" t="str">
            <v>A</v>
          </cell>
          <cell r="C960">
            <v>3</v>
          </cell>
          <cell r="D960">
            <v>1021</v>
          </cell>
          <cell r="E960" t="str">
            <v xml:space="preserve">Descontos ou Abatimentos Concedidos              </v>
          </cell>
          <cell r="F960">
            <v>6434.93</v>
          </cell>
          <cell r="G960">
            <v>1.17</v>
          </cell>
          <cell r="H960">
            <v>0</v>
          </cell>
          <cell r="I960">
            <v>6436.1</v>
          </cell>
        </row>
        <row r="961">
          <cell r="A961" t="str">
            <v>3.2.4.02.07</v>
          </cell>
          <cell r="B961" t="str">
            <v>A</v>
          </cell>
          <cell r="C961">
            <v>3</v>
          </cell>
          <cell r="D961">
            <v>1022</v>
          </cell>
          <cell r="E961" t="str">
            <v xml:space="preserve">IOF                                              </v>
          </cell>
          <cell r="F961">
            <v>10055.17</v>
          </cell>
          <cell r="G961">
            <v>5124.1499999999996</v>
          </cell>
          <cell r="H961">
            <v>0</v>
          </cell>
          <cell r="I961">
            <v>15179.32</v>
          </cell>
        </row>
        <row r="962">
          <cell r="A962" t="str">
            <v>3.2.4.02.09</v>
          </cell>
          <cell r="B962" t="str">
            <v>A</v>
          </cell>
          <cell r="C962">
            <v>3</v>
          </cell>
          <cell r="D962">
            <v>2404</v>
          </cell>
          <cell r="E962" t="str">
            <v xml:space="preserve">Atualiz. Monetária Depósitos de Caução           </v>
          </cell>
          <cell r="F962">
            <v>56022.82</v>
          </cell>
          <cell r="G962">
            <v>3871.9</v>
          </cell>
          <cell r="H962">
            <v>0</v>
          </cell>
          <cell r="I962">
            <v>59894.720000000001</v>
          </cell>
        </row>
        <row r="963">
          <cell r="A963" t="str">
            <v>3.2.4.02.10</v>
          </cell>
          <cell r="B963" t="str">
            <v>A</v>
          </cell>
          <cell r="C963">
            <v>3</v>
          </cell>
          <cell r="D963">
            <v>2586</v>
          </cell>
          <cell r="E963" t="str">
            <v xml:space="preserve">Atual. Monetária Gar Verb Rescisórias            </v>
          </cell>
          <cell r="F963">
            <v>174.44</v>
          </cell>
          <cell r="G963">
            <v>0</v>
          </cell>
          <cell r="H963">
            <v>0</v>
          </cell>
          <cell r="I963">
            <v>174.44</v>
          </cell>
        </row>
        <row r="964">
          <cell r="A964" t="str">
            <v>3.2.5</v>
          </cell>
          <cell r="B964" t="str">
            <v>S</v>
          </cell>
          <cell r="C964">
            <v>3</v>
          </cell>
          <cell r="D964">
            <v>1024</v>
          </cell>
          <cell r="E964" t="str">
            <v xml:space="preserve">Provisões Constituídas                           </v>
          </cell>
          <cell r="F964">
            <v>14941156.210000001</v>
          </cell>
          <cell r="G964">
            <v>1210959.52</v>
          </cell>
          <cell r="H964">
            <v>403652.14</v>
          </cell>
          <cell r="I964">
            <v>15748463.59</v>
          </cell>
        </row>
        <row r="965">
          <cell r="A965" t="str">
            <v>3.2.5.01</v>
          </cell>
          <cell r="B965" t="str">
            <v>S</v>
          </cell>
          <cell r="C965">
            <v>3</v>
          </cell>
          <cell r="D965">
            <v>1025</v>
          </cell>
          <cell r="E965" t="str">
            <v xml:space="preserve">Provisões Tributárias                            </v>
          </cell>
          <cell r="F965">
            <v>15672222.279999999</v>
          </cell>
          <cell r="G965">
            <v>594979.52</v>
          </cell>
          <cell r="H965">
            <v>156652.14000000001</v>
          </cell>
          <cell r="I965">
            <v>16110549.66</v>
          </cell>
        </row>
        <row r="966">
          <cell r="A966" t="str">
            <v>3.2.5.01.01</v>
          </cell>
          <cell r="B966" t="str">
            <v>A</v>
          </cell>
          <cell r="C966">
            <v>3</v>
          </cell>
          <cell r="D966">
            <v>1026</v>
          </cell>
          <cell r="E966" t="str">
            <v xml:space="preserve">CSLL                                             </v>
          </cell>
          <cell r="F966">
            <v>7002073.75</v>
          </cell>
          <cell r="G966">
            <v>160862.75</v>
          </cell>
          <cell r="H966">
            <v>0</v>
          </cell>
          <cell r="I966">
            <v>7162936.5</v>
          </cell>
        </row>
        <row r="967">
          <cell r="A967" t="str">
            <v>3.2.5.01.02</v>
          </cell>
          <cell r="B967" t="str">
            <v>A</v>
          </cell>
          <cell r="C967">
            <v>3</v>
          </cell>
          <cell r="D967">
            <v>1027</v>
          </cell>
          <cell r="E967" t="str">
            <v xml:space="preserve">IRPJ                                             </v>
          </cell>
          <cell r="F967">
            <v>18961399.949999999</v>
          </cell>
          <cell r="G967">
            <v>434116.77</v>
          </cell>
          <cell r="H967">
            <v>0</v>
          </cell>
          <cell r="I967">
            <v>19395516.719999999</v>
          </cell>
        </row>
        <row r="968">
          <cell r="A968" t="str">
            <v>3.2.5.01.03</v>
          </cell>
          <cell r="B968" t="str">
            <v>A</v>
          </cell>
          <cell r="C968">
            <v>3</v>
          </cell>
          <cell r="D968">
            <v>1028</v>
          </cell>
          <cell r="E968" t="str">
            <v xml:space="preserve">Receita de Subvenção -Redução IRPJ ADENE         </v>
          </cell>
          <cell r="F968">
            <v>-10291251.42</v>
          </cell>
          <cell r="G968">
            <v>0</v>
          </cell>
          <cell r="H968">
            <v>156652.14000000001</v>
          </cell>
          <cell r="I968">
            <v>-10447903.560000001</v>
          </cell>
        </row>
        <row r="969">
          <cell r="A969" t="str">
            <v>3.2.5.03</v>
          </cell>
          <cell r="B969" t="str">
            <v>S</v>
          </cell>
          <cell r="C969">
            <v>3</v>
          </cell>
          <cell r="D969">
            <v>1597</v>
          </cell>
          <cell r="E969" t="str">
            <v xml:space="preserve">Provisões p/ Contingências                       </v>
          </cell>
          <cell r="F969">
            <v>-277217.52</v>
          </cell>
          <cell r="G969">
            <v>610000</v>
          </cell>
          <cell r="H969">
            <v>247000</v>
          </cell>
          <cell r="I969">
            <v>85782.48</v>
          </cell>
        </row>
        <row r="970">
          <cell r="A970" t="str">
            <v>3.2.5.03.02</v>
          </cell>
          <cell r="B970" t="str">
            <v>A</v>
          </cell>
          <cell r="C970">
            <v>3</v>
          </cell>
          <cell r="D970">
            <v>1601</v>
          </cell>
          <cell r="E970" t="str">
            <v xml:space="preserve">Provisão p/ Contingências Cíveis                 </v>
          </cell>
          <cell r="F970">
            <v>0</v>
          </cell>
          <cell r="G970">
            <v>610000</v>
          </cell>
          <cell r="H970">
            <v>0</v>
          </cell>
          <cell r="I970">
            <v>610000</v>
          </cell>
        </row>
        <row r="971">
          <cell r="A971" t="str">
            <v>3.2.5.03.05</v>
          </cell>
          <cell r="B971" t="str">
            <v>A</v>
          </cell>
          <cell r="C971">
            <v>3</v>
          </cell>
          <cell r="D971">
            <v>2841</v>
          </cell>
          <cell r="E971" t="str">
            <v xml:space="preserve">(-) Rev.Provisão p/ Cont Cíveis                  </v>
          </cell>
          <cell r="F971">
            <v>-277217.52</v>
          </cell>
          <cell r="G971">
            <v>0</v>
          </cell>
          <cell r="H971">
            <v>247000</v>
          </cell>
          <cell r="I971">
            <v>-524217.52</v>
          </cell>
        </row>
        <row r="972">
          <cell r="A972" t="str">
            <v>3.2.5.04</v>
          </cell>
          <cell r="B972" t="str">
            <v>S</v>
          </cell>
          <cell r="C972">
            <v>3</v>
          </cell>
          <cell r="D972">
            <v>1723</v>
          </cell>
          <cell r="E972" t="str">
            <v xml:space="preserve">Perdas                                           </v>
          </cell>
          <cell r="F972">
            <v>-453848.55</v>
          </cell>
          <cell r="G972">
            <v>5980</v>
          </cell>
          <cell r="H972">
            <v>0</v>
          </cell>
          <cell r="I972">
            <v>-447868.55</v>
          </cell>
        </row>
        <row r="973">
          <cell r="A973" t="str">
            <v>3.2.5.04.01</v>
          </cell>
          <cell r="B973" t="str">
            <v>A</v>
          </cell>
          <cell r="C973">
            <v>3</v>
          </cell>
          <cell r="D973">
            <v>1724</v>
          </cell>
          <cell r="E973" t="str">
            <v xml:space="preserve">Perdas nos Recebimentos de Créditos              </v>
          </cell>
          <cell r="F973">
            <v>0</v>
          </cell>
          <cell r="G973">
            <v>5980</v>
          </cell>
          <cell r="H973">
            <v>0</v>
          </cell>
          <cell r="I973">
            <v>5980</v>
          </cell>
        </row>
        <row r="974">
          <cell r="A974" t="str">
            <v>3.2.5.04.02</v>
          </cell>
          <cell r="B974" t="str">
            <v>A</v>
          </cell>
          <cell r="C974">
            <v>3</v>
          </cell>
          <cell r="D974">
            <v>2967</v>
          </cell>
          <cell r="E974" t="str">
            <v xml:space="preserve">(-) Rev. Perdas Recebimentos de Créditos         </v>
          </cell>
          <cell r="F974">
            <v>-453848.55</v>
          </cell>
          <cell r="G974">
            <v>0</v>
          </cell>
          <cell r="H974">
            <v>0</v>
          </cell>
          <cell r="I974">
            <v>-453848.55</v>
          </cell>
        </row>
        <row r="975">
          <cell r="A975" t="str">
            <v>3.2.6</v>
          </cell>
          <cell r="B975" t="str">
            <v>S</v>
          </cell>
          <cell r="C975">
            <v>3</v>
          </cell>
          <cell r="D975">
            <v>1031</v>
          </cell>
          <cell r="E975" t="str">
            <v xml:space="preserve">Resultado não Operacional                        </v>
          </cell>
          <cell r="F975">
            <v>3134.23</v>
          </cell>
          <cell r="G975">
            <v>543.12</v>
          </cell>
          <cell r="H975">
            <v>274.7</v>
          </cell>
          <cell r="I975">
            <v>3402.65</v>
          </cell>
        </row>
        <row r="976">
          <cell r="A976" t="str">
            <v>3.2.6.04</v>
          </cell>
          <cell r="B976" t="str">
            <v>S</v>
          </cell>
          <cell r="C976">
            <v>3</v>
          </cell>
          <cell r="D976">
            <v>1624</v>
          </cell>
          <cell r="E976" t="str">
            <v xml:space="preserve">Ajuste de Inventário                             </v>
          </cell>
          <cell r="F976">
            <v>3134.23</v>
          </cell>
          <cell r="G976">
            <v>543.12</v>
          </cell>
          <cell r="H976">
            <v>274.7</v>
          </cell>
          <cell r="I976">
            <v>3402.65</v>
          </cell>
        </row>
        <row r="977">
          <cell r="A977" t="str">
            <v>3.2.6.04.02</v>
          </cell>
          <cell r="B977" t="str">
            <v>A</v>
          </cell>
          <cell r="C977">
            <v>3</v>
          </cell>
          <cell r="D977">
            <v>2401</v>
          </cell>
          <cell r="E977" t="str">
            <v xml:space="preserve">Ajuste de Inventário - Devedor                   </v>
          </cell>
          <cell r="F977">
            <v>8960.1299999999992</v>
          </cell>
          <cell r="G977">
            <v>543.12</v>
          </cell>
          <cell r="H977">
            <v>0</v>
          </cell>
          <cell r="I977">
            <v>9503.25</v>
          </cell>
        </row>
        <row r="978">
          <cell r="A978" t="str">
            <v>3.2.6.04.03</v>
          </cell>
          <cell r="B978" t="str">
            <v>A</v>
          </cell>
          <cell r="C978">
            <v>3</v>
          </cell>
          <cell r="D978">
            <v>2402</v>
          </cell>
          <cell r="E978" t="str">
            <v xml:space="preserve">Ajuste de Inventário - Credor                    </v>
          </cell>
          <cell r="F978">
            <v>-5825.9</v>
          </cell>
          <cell r="G978">
            <v>0</v>
          </cell>
          <cell r="H978">
            <v>274.7</v>
          </cell>
          <cell r="I978">
            <v>-6100.6</v>
          </cell>
        </row>
      </sheetData>
      <sheetData sheetId="28"/>
      <sheetData sheetId="29"/>
      <sheetData sheetId="30">
        <row r="15">
          <cell r="S15">
            <v>77791.130579999997</v>
          </cell>
        </row>
        <row r="37">
          <cell r="S37">
            <v>534232.01977999997</v>
          </cell>
        </row>
        <row r="39">
          <cell r="H39">
            <v>1064574.5112699999</v>
          </cell>
        </row>
      </sheetData>
      <sheetData sheetId="31"/>
      <sheetData sheetId="32">
        <row r="48">
          <cell r="G48">
            <v>30583.558700000056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A1:AC154"/>
  <sheetViews>
    <sheetView showGridLines="0" topLeftCell="B40" zoomScale="93" zoomScaleNormal="93" workbookViewId="0">
      <selection activeCell="O27" sqref="O27"/>
    </sheetView>
  </sheetViews>
  <sheetFormatPr defaultRowHeight="12.75" x14ac:dyDescent="0.2"/>
  <cols>
    <col min="1" max="1" width="16" style="1" hidden="1" customWidth="1"/>
    <col min="2" max="2" width="4.140625" style="1" customWidth="1"/>
    <col min="3" max="3" width="39.28515625" style="1" customWidth="1"/>
    <col min="4" max="4" width="1" style="1" customWidth="1"/>
    <col min="5" max="5" width="5.85546875" style="61" customWidth="1"/>
    <col min="6" max="6" width="3.42578125" style="58" customWidth="1"/>
    <col min="7" max="7" width="15.42578125" style="58" hidden="1" customWidth="1"/>
    <col min="8" max="8" width="11" style="58" customWidth="1"/>
    <col min="9" max="9" width="1.140625" style="58" customWidth="1"/>
    <col min="10" max="10" width="1.5703125" style="59" customWidth="1"/>
    <col min="11" max="11" width="11.28515625" style="1" customWidth="1"/>
    <col min="12" max="12" width="3.42578125" style="1" customWidth="1"/>
    <col min="13" max="13" width="1.7109375" style="1" customWidth="1"/>
    <col min="14" max="14" width="3.28515625" style="1" customWidth="1"/>
    <col min="15" max="15" width="41" style="1" customWidth="1"/>
    <col min="16" max="16" width="4.5703125" style="1" customWidth="1"/>
    <col min="17" max="17" width="3.28515625" style="1" customWidth="1"/>
    <col min="18" max="18" width="1.42578125" style="1" customWidth="1"/>
    <col min="19" max="19" width="11.28515625" style="1" customWidth="1"/>
    <col min="20" max="20" width="0.85546875" style="1" customWidth="1"/>
    <col min="21" max="21" width="1" style="59" customWidth="1"/>
    <col min="22" max="22" width="10.5703125" style="1" customWidth="1"/>
    <col min="23" max="23" width="14.5703125" style="1" customWidth="1"/>
    <col min="24" max="24" width="42.7109375" style="1" hidden="1" customWidth="1"/>
    <col min="25" max="25" width="17.42578125" style="1" customWidth="1"/>
    <col min="26" max="26" width="16.85546875" style="1" customWidth="1"/>
    <col min="27" max="27" width="42.42578125" style="1" customWidth="1"/>
    <col min="28" max="28" width="16.85546875" style="1" customWidth="1"/>
    <col min="29" max="29" width="12.85546875" style="1" bestFit="1" customWidth="1"/>
    <col min="30" max="16384" width="9.140625" style="1"/>
  </cols>
  <sheetData>
    <row r="1" spans="1:29" x14ac:dyDescent="0.2">
      <c r="B1" s="2" t="s">
        <v>0</v>
      </c>
      <c r="C1" s="2"/>
      <c r="D1" s="3"/>
      <c r="E1" s="2"/>
      <c r="F1" s="4"/>
      <c r="G1" s="4"/>
      <c r="H1" s="4"/>
      <c r="I1" s="4"/>
      <c r="J1" s="5"/>
      <c r="K1" s="3"/>
      <c r="L1" s="6"/>
      <c r="M1" s="3"/>
      <c r="N1" s="3"/>
      <c r="O1" s="3"/>
      <c r="P1" s="3"/>
      <c r="Q1" s="3"/>
      <c r="R1" s="3"/>
      <c r="S1" s="3"/>
      <c r="T1" s="3"/>
      <c r="U1" s="5"/>
      <c r="V1" s="3"/>
    </row>
    <row r="2" spans="1:29" ht="6" hidden="1" customHeight="1" x14ac:dyDescent="0.2">
      <c r="B2" s="2"/>
      <c r="C2" s="2"/>
      <c r="D2" s="3"/>
      <c r="E2" s="2"/>
      <c r="F2" s="4"/>
      <c r="G2" s="4"/>
      <c r="H2" s="4"/>
      <c r="I2" s="4"/>
      <c r="J2" s="5"/>
      <c r="K2" s="3"/>
      <c r="L2" s="6"/>
      <c r="M2" s="3"/>
      <c r="N2" s="3"/>
      <c r="O2" s="3"/>
      <c r="P2" s="3"/>
      <c r="Q2" s="3"/>
      <c r="R2" s="3"/>
      <c r="S2" s="3"/>
      <c r="T2" s="3"/>
      <c r="U2" s="5"/>
      <c r="V2" s="3"/>
    </row>
    <row r="3" spans="1:29" ht="12" customHeight="1" x14ac:dyDescent="0.2">
      <c r="B3" s="2" t="s">
        <v>1</v>
      </c>
      <c r="C3" s="3"/>
      <c r="D3" s="3"/>
      <c r="E3" s="7"/>
      <c r="F3" s="4"/>
      <c r="G3" s="8"/>
      <c r="H3" s="9"/>
      <c r="I3" s="4"/>
      <c r="J3" s="5"/>
      <c r="K3" s="10"/>
      <c r="L3" s="3"/>
      <c r="M3" s="3"/>
      <c r="N3" s="11"/>
      <c r="O3" s="3"/>
      <c r="P3" s="3"/>
      <c r="Q3" s="3"/>
      <c r="R3" s="3"/>
      <c r="S3" s="3"/>
      <c r="T3" s="3"/>
      <c r="U3" s="5"/>
      <c r="V3" s="3"/>
    </row>
    <row r="4" spans="1:29" ht="7.5" hidden="1" customHeight="1" x14ac:dyDescent="0.2">
      <c r="B4" s="3"/>
      <c r="C4" s="12"/>
      <c r="D4" s="13"/>
      <c r="E4" s="2"/>
      <c r="F4" s="4"/>
      <c r="G4" s="4"/>
      <c r="H4" s="4"/>
      <c r="I4" s="4"/>
      <c r="J4" s="5"/>
      <c r="K4" s="14"/>
      <c r="L4" s="3"/>
      <c r="M4" s="3"/>
      <c r="N4" s="6"/>
      <c r="O4" s="3"/>
      <c r="P4" s="15"/>
      <c r="Q4" s="3"/>
      <c r="R4" s="16"/>
      <c r="S4" s="3"/>
      <c r="T4" s="3"/>
      <c r="U4" s="5"/>
      <c r="V4" s="3"/>
    </row>
    <row r="5" spans="1:29" x14ac:dyDescent="0.2">
      <c r="B5" s="17" t="s">
        <v>2</v>
      </c>
      <c r="C5" s="2"/>
      <c r="D5" s="3"/>
      <c r="E5" s="2"/>
      <c r="F5" s="4"/>
      <c r="G5" s="4"/>
      <c r="H5" s="18"/>
      <c r="I5" s="4"/>
      <c r="J5" s="19">
        <f>H11-K11</f>
        <v>10984.370120000007</v>
      </c>
      <c r="K5" s="14"/>
      <c r="L5" s="3"/>
      <c r="M5" s="3"/>
      <c r="N5" s="3"/>
      <c r="O5" s="3"/>
      <c r="P5" s="3"/>
      <c r="Q5" s="3"/>
      <c r="R5" s="3"/>
      <c r="S5" s="3"/>
      <c r="T5" s="3"/>
      <c r="U5" s="5"/>
      <c r="V5" s="3"/>
    </row>
    <row r="6" spans="1:29" x14ac:dyDescent="0.2">
      <c r="B6" s="20"/>
      <c r="C6" s="3"/>
      <c r="D6" s="3"/>
      <c r="E6" s="2"/>
      <c r="F6" s="4"/>
      <c r="G6" s="4"/>
      <c r="H6" s="18"/>
      <c r="I6" s="4"/>
      <c r="J6" s="5"/>
      <c r="K6" s="21"/>
      <c r="L6" s="14"/>
      <c r="M6" s="3"/>
      <c r="N6" s="3"/>
      <c r="O6" s="3"/>
      <c r="P6" s="3"/>
      <c r="Q6" s="3"/>
      <c r="R6" s="3"/>
      <c r="S6" s="3"/>
      <c r="T6" s="3"/>
      <c r="U6" s="5"/>
      <c r="V6" s="3"/>
    </row>
    <row r="7" spans="1:29" x14ac:dyDescent="0.2">
      <c r="B7" s="3"/>
      <c r="C7" s="3"/>
      <c r="D7" s="3"/>
      <c r="E7" s="2"/>
      <c r="F7" s="22"/>
      <c r="G7" s="22"/>
      <c r="H7" s="23"/>
      <c r="I7" s="22"/>
      <c r="J7" s="22"/>
      <c r="K7" s="14"/>
      <c r="L7" s="3"/>
      <c r="M7" s="3"/>
      <c r="N7" s="3"/>
      <c r="O7" s="3"/>
      <c r="P7" s="3"/>
      <c r="Q7" s="3"/>
      <c r="R7" s="3"/>
      <c r="S7" s="3"/>
      <c r="T7" s="3"/>
      <c r="U7" s="5"/>
      <c r="V7" s="3"/>
    </row>
    <row r="8" spans="1:29" x14ac:dyDescent="0.2">
      <c r="A8" s="24" t="s">
        <v>3</v>
      </c>
      <c r="B8" s="2" t="s">
        <v>4</v>
      </c>
      <c r="C8" s="3"/>
      <c r="D8" s="3"/>
      <c r="E8" s="25" t="s">
        <v>5</v>
      </c>
      <c r="F8" s="26"/>
      <c r="G8" s="26"/>
      <c r="H8" s="27">
        <v>44196</v>
      </c>
      <c r="I8" s="26"/>
      <c r="J8" s="26"/>
      <c r="K8" s="27">
        <v>43830</v>
      </c>
      <c r="L8" s="3"/>
      <c r="M8" s="2" t="s">
        <v>6</v>
      </c>
      <c r="N8" s="2"/>
      <c r="O8" s="3"/>
      <c r="P8" s="25" t="s">
        <v>5</v>
      </c>
      <c r="Q8" s="3"/>
      <c r="R8" s="3"/>
      <c r="S8" s="27">
        <f>H8</f>
        <v>44196</v>
      </c>
      <c r="T8" s="26"/>
      <c r="U8" s="26"/>
      <c r="V8" s="27">
        <v>43830</v>
      </c>
      <c r="Y8" s="28"/>
      <c r="Z8" s="29"/>
      <c r="AA8" s="30"/>
      <c r="AB8" s="31"/>
    </row>
    <row r="9" spans="1:29" x14ac:dyDescent="0.2">
      <c r="A9" s="32" t="s">
        <v>7</v>
      </c>
      <c r="B9" s="2"/>
      <c r="C9" s="3"/>
      <c r="D9" s="3"/>
      <c r="E9" s="25"/>
      <c r="F9" s="26"/>
      <c r="G9" s="26"/>
      <c r="H9" s="26"/>
      <c r="I9" s="26"/>
      <c r="J9" s="26"/>
      <c r="K9" s="26"/>
      <c r="L9" s="3"/>
      <c r="M9" s="2"/>
      <c r="N9" s="2"/>
      <c r="O9" s="3"/>
      <c r="P9" s="25"/>
      <c r="Q9" s="3"/>
      <c r="R9" s="3"/>
      <c r="S9" s="26"/>
      <c r="T9" s="26"/>
      <c r="U9" s="26"/>
      <c r="V9" s="26"/>
      <c r="Y9" s="28"/>
      <c r="Z9" s="29"/>
      <c r="AA9" s="30"/>
      <c r="AB9" s="31"/>
    </row>
    <row r="10" spans="1:29" x14ac:dyDescent="0.2">
      <c r="A10" s="33" t="s">
        <v>8</v>
      </c>
      <c r="B10" s="2" t="s">
        <v>9</v>
      </c>
      <c r="C10" s="3"/>
      <c r="D10" s="3"/>
      <c r="E10" s="25"/>
      <c r="F10" s="26"/>
      <c r="G10" s="26"/>
      <c r="H10" s="26"/>
      <c r="I10" s="26"/>
      <c r="J10" s="26"/>
      <c r="K10" s="26"/>
      <c r="L10" s="3"/>
      <c r="M10" s="2" t="s">
        <v>9</v>
      </c>
      <c r="N10" s="2"/>
      <c r="O10" s="3"/>
      <c r="P10" s="25"/>
      <c r="Q10" s="3"/>
      <c r="R10" s="3"/>
      <c r="S10" s="26"/>
      <c r="T10" s="26"/>
      <c r="U10" s="26"/>
      <c r="V10" s="26"/>
      <c r="X10" s="34"/>
      <c r="Y10" s="35"/>
      <c r="Z10" s="36"/>
      <c r="AA10"/>
      <c r="AB10" s="37"/>
    </row>
    <row r="11" spans="1:29" x14ac:dyDescent="0.2">
      <c r="A11" s="38" t="s">
        <v>10</v>
      </c>
      <c r="B11" s="3"/>
      <c r="C11" s="39" t="s">
        <v>11</v>
      </c>
      <c r="D11" s="3"/>
      <c r="E11" s="25"/>
      <c r="F11" s="18"/>
      <c r="G11" s="10">
        <f>VLOOKUP(A10,'[5]Balancete Dez_20'!A6:I1268,9,0)-G12</f>
        <v>95854040.590000004</v>
      </c>
      <c r="H11" s="40">
        <f>G11/1000</f>
        <v>95854.040590000004</v>
      </c>
      <c r="I11" s="41"/>
      <c r="J11" s="42"/>
      <c r="K11" s="19">
        <v>84869.670469999997</v>
      </c>
      <c r="L11" s="43"/>
      <c r="M11" s="3"/>
      <c r="O11" s="39" t="s">
        <v>12</v>
      </c>
      <c r="P11" s="25">
        <v>17</v>
      </c>
      <c r="Q11" s="3"/>
      <c r="R11" s="10">
        <f>VLOOKUP(A38,'[5]Balancete Dez_20'!A6:I1268,9,0)</f>
        <v>-7977387.1799999997</v>
      </c>
      <c r="S11" s="19">
        <f>-R11/1000</f>
        <v>7977.3871799999997</v>
      </c>
      <c r="T11" s="18"/>
      <c r="U11" s="19"/>
      <c r="V11" s="19">
        <v>1513.9180100000001</v>
      </c>
      <c r="W11" s="29"/>
      <c r="X11" s="44"/>
      <c r="Y11" s="45"/>
      <c r="Z11" s="36"/>
      <c r="AA11"/>
      <c r="AB11" s="37"/>
      <c r="AC11" s="46"/>
    </row>
    <row r="12" spans="1:29" x14ac:dyDescent="0.2">
      <c r="A12" s="47" t="s">
        <v>13</v>
      </c>
      <c r="B12" s="3"/>
      <c r="C12" s="48" t="s">
        <v>14</v>
      </c>
      <c r="D12" s="3"/>
      <c r="E12" s="25">
        <v>12</v>
      </c>
      <c r="F12" s="4"/>
      <c r="G12" s="49">
        <f>VLOOKUP(A11,'[5]Balancete Dez_20'!A6:I1268,9,0)</f>
        <v>1116911.49</v>
      </c>
      <c r="H12" s="40">
        <f t="shared" ref="H12" si="0">G12/1000</f>
        <v>1116.91149</v>
      </c>
      <c r="I12" s="18"/>
      <c r="J12" s="42"/>
      <c r="K12" s="19">
        <v>895.46666000000005</v>
      </c>
      <c r="L12" s="43"/>
      <c r="M12" s="3"/>
      <c r="O12" s="39" t="s">
        <v>15</v>
      </c>
      <c r="P12" s="25"/>
      <c r="Q12" s="3"/>
      <c r="R12" s="10">
        <f>IFERROR(VLOOKUP(A39,'[5]Balancete Dez_20'!A6:I1268,9,0),)+IFERROR(VLOOKUP(A40,'[5]Balancete Dez_20'!A6:I1268,9,0),)+IFERROR(VLOOKUP(A43,'[5]Balancete Dez_20'!A6:I1268,9,0),)+IFERROR(VLOOKUP(A44,'[5]Balancete Dez_20'!A6:I1268,9,0),)+IFERROR(VLOOKUP(A45,'[5]Balancete Dez_20'!A6:I1268,9,0),)+IFERROR(VLOOKUP(A46,'[5]Balancete Dez_20'!A6:I1268,9,0),)+IFERROR(VLOOKUP(A47,'[5]Balancete Dez_20'!A6:I1268,9,0),)+IFERROR(VLOOKUP(A48,'[5]Balancete Dez_20'!A6:I1268,9,0),)+IFERROR(VLOOKUP(A49,'[5]Balancete Dez_20'!A6:I1268,9,0),)+IFERROR(VLOOKUP(A50,'[5]Balancete Dez_20'!A6:I1268,9,0),)+IFERROR(VLOOKUP(A51,'[5]Balancete Dez_20'!A6:I1268,9,0),)+IFERROR(VLOOKUP(A52,'[5]Balancete Dez_20'!A6:I1268,9,0),)+IFERROR(VLOOKUP(A53,'[5]Balancete Dez_20'!A6:I1268,9,0),)+IFERROR(VLOOKUP(A54,'[5]Balancete Dez_20'!A6:I1268,9,0),)+IFERROR(VLOOKUP(A55,'[5]Balancete Dez_20'!A6:I1268,9,0),)+IFERROR(VLOOKUP(A56,'[5]Balancete Dez_20'!A6:I1268,9,0),)+IFERROR(VLOOKUP(A57,'[5]Balancete Dez_20'!A6:I1268,9,0),)+IFERROR(VLOOKUP(A58,'[5]Balancete Dez_20'!A6:I1268,9,0),)+IFERROR(VLOOKUP(A59,'[5]Balancete Dez_20'!A6:I1268,9,0),)+IFERROR(VLOOKUP(A60,'[5]Balancete Dez_20'!A6:I1268,9,0),)+IFERROR(VLOOKUP(A61,'[5]Balancete Dez_20'!A6:I1268,9,0),)</f>
        <v>-5290527.79</v>
      </c>
      <c r="S12" s="19">
        <f>-R12/1000</f>
        <v>5290.5277900000001</v>
      </c>
      <c r="T12" s="18"/>
      <c r="U12" s="19"/>
      <c r="V12" s="19">
        <v>5007.1898000000001</v>
      </c>
      <c r="X12" s="28"/>
      <c r="Y12" s="45"/>
      <c r="Z12" s="36"/>
      <c r="AA12"/>
      <c r="AB12" s="37"/>
      <c r="AC12" s="46"/>
    </row>
    <row r="13" spans="1:29" ht="13.5" customHeight="1" x14ac:dyDescent="0.2">
      <c r="A13" s="50" t="s">
        <v>16</v>
      </c>
      <c r="B13" s="3"/>
      <c r="C13" s="39" t="s">
        <v>17</v>
      </c>
      <c r="D13" s="3"/>
      <c r="E13" s="25">
        <v>13</v>
      </c>
      <c r="F13" s="18"/>
      <c r="G13" s="10">
        <f>VLOOKUP(A12,'[5]Balancete Dez_20'!A6:I1268,9,0)+VLOOKUP(A8,'[5]Balancete Dez_20'!A6:I1268,9,0)</f>
        <v>12356643.73</v>
      </c>
      <c r="H13" s="51">
        <f>G13/1000</f>
        <v>12356.64373</v>
      </c>
      <c r="I13" s="41"/>
      <c r="J13" s="42"/>
      <c r="K13" s="19">
        <v>10779.18807</v>
      </c>
      <c r="L13" s="43"/>
      <c r="M13" s="3"/>
      <c r="O13" s="39" t="s">
        <v>18</v>
      </c>
      <c r="P13" s="25">
        <v>18</v>
      </c>
      <c r="Q13" s="3"/>
      <c r="R13" s="10">
        <f>IFERROR(VLOOKUP(A62,'[5]Balancete Dez_20'!A6:I1268,9,0),0)+IFERROR(VLOOKUP(A63,'[5]Balancete Dez_20'!A6:I1268,9,0),0)+IFERROR(VLOOKUP(A64,'[5]Balancete Dez_20'!A6:I1268,9,0),0)+IFERROR(VLOOKUP(A65,'[5]Balancete Dez_20'!A6:I1268,9,0),0)+IFERROR(VLOOKUP(A66,'[5]Balancete Dez_20'!A6:I1268,9,0),0)+IFERROR(VLOOKUP(A67,'[5]Balancete Dez_20'!A6:I1268,9,0),0)+IFERROR(VLOOKUP(A68,'[5]Balancete Dez_20'!A6:I1268,9,0),0)+IFERROR(VLOOKUP(A69,'[5]Balancete Dez_20'!A6:I1268,9,0),0)+IFERROR(VLOOKUP(A70,'[5]Balancete Dez_20'!A6:I1268,9,0),0)+IFERROR(VLOOKUP(A71,'[5]Balancete Dez_20'!A6:I1268,9,0),0)+IFERROR(VLOOKUP(A72,'[5]Balancete Dez_20'!A6:I1268,9,0),0)+IFERROR(VLOOKUP(A73,'[5]Balancete Dez_20'!A6:I1268,9,0),0)+IFERROR(VLOOKUP(A74,'[5]Balancete Dez_20'!A6:I1268,9,0),0)+IFERROR(VLOOKUP(A75,'[5]Balancete Dez_20'!A6:I1268,9,0),0)+IFERROR(VLOOKUP(A76,'[5]Balancete Dez_20'!A6:I1268,9,0),0)+IFERROR(VLOOKUP(A77,'[5]Balancete Dez_20'!A6:I1268,9,0),0)+IFERROR(VLOOKUP(A78,'[5]Balancete Dez_20'!A6:I1268,9,0),0)+IFERROR(VLOOKUP(A79,'[5]Balancete Dez_20'!A6:I1268,9,0),0)</f>
        <v>-4233847.24</v>
      </c>
      <c r="S13" s="19">
        <f t="shared" ref="S13" si="1">-R13/1000</f>
        <v>4233.8472400000001</v>
      </c>
      <c r="T13" s="18"/>
      <c r="U13" s="19"/>
      <c r="V13" s="19">
        <v>5165.5916099999995</v>
      </c>
      <c r="X13" s="28"/>
      <c r="Y13" s="45"/>
      <c r="Z13" s="36"/>
      <c r="AA13"/>
      <c r="AB13" s="37"/>
      <c r="AC13" s="46"/>
    </row>
    <row r="14" spans="1:29" hidden="1" x14ac:dyDescent="0.2">
      <c r="A14" s="50"/>
      <c r="B14" s="3"/>
      <c r="C14" s="39"/>
      <c r="D14" s="3"/>
      <c r="E14" s="25"/>
      <c r="F14" s="18"/>
      <c r="G14" s="10"/>
      <c r="H14" s="51"/>
      <c r="I14" s="41"/>
      <c r="J14" s="42"/>
      <c r="K14" s="19"/>
      <c r="L14" s="43"/>
      <c r="M14" s="3"/>
      <c r="O14" s="52" t="s">
        <v>19</v>
      </c>
      <c r="P14" s="25"/>
      <c r="Q14" s="3"/>
      <c r="R14" s="10">
        <f>IFERROR(VLOOKUP(A85,'[5]Balancete Mar_20'!A5:I949,9,0),)+IFERROR(VLOOKUP(A86,'[5]Balancete Mar_20'!A5:I949,9,0),)+IFERROR(VLOOKUP(A87,'[5]Balancete Mar_20'!A5:I949,9,0),)</f>
        <v>-102</v>
      </c>
      <c r="S14" s="19">
        <f>TRUNC(-R14/1000,0)</f>
        <v>0</v>
      </c>
      <c r="T14" s="18"/>
      <c r="U14" s="19"/>
      <c r="V14" s="19">
        <v>0</v>
      </c>
      <c r="X14" s="28"/>
      <c r="Y14" s="45"/>
      <c r="Z14" s="36"/>
      <c r="AA14"/>
      <c r="AB14" s="37"/>
      <c r="AC14" s="46"/>
    </row>
    <row r="15" spans="1:29" x14ac:dyDescent="0.2">
      <c r="A15" s="50"/>
      <c r="B15" s="3"/>
      <c r="C15" s="39" t="s">
        <v>20</v>
      </c>
      <c r="D15" s="3"/>
      <c r="E15" s="25"/>
      <c r="F15" s="18"/>
      <c r="G15" s="10">
        <f>VLOOKUP(A13,'[5]Balancete Dez_20'!A6:I1268,9,0)</f>
        <v>200994.38</v>
      </c>
      <c r="H15" s="51">
        <f>G15/1000</f>
        <v>200.99438000000001</v>
      </c>
      <c r="I15" s="41"/>
      <c r="J15" s="42"/>
      <c r="K15" s="19">
        <v>125.29028</v>
      </c>
      <c r="L15" s="43"/>
      <c r="M15" s="3"/>
      <c r="O15" s="39" t="s">
        <v>21</v>
      </c>
      <c r="P15" s="25">
        <v>21</v>
      </c>
      <c r="Q15" s="3"/>
      <c r="R15" s="10">
        <f>VLOOKUP(A90,'[5]Balancete Dez_20'!A6:I1268,9,0)</f>
        <v>-77791130.579999998</v>
      </c>
      <c r="S15" s="19">
        <f>-R15/1000</f>
        <v>77791.130579999997</v>
      </c>
      <c r="T15" s="18"/>
      <c r="U15" s="19"/>
      <c r="V15" s="19">
        <v>52150.922340000005</v>
      </c>
      <c r="X15" s="28"/>
      <c r="Y15" s="45"/>
      <c r="Z15" s="36"/>
      <c r="AA15"/>
      <c r="AB15" s="37"/>
      <c r="AC15" s="46"/>
    </row>
    <row r="16" spans="1:29" ht="15" x14ac:dyDescent="0.2">
      <c r="A16" s="50"/>
      <c r="B16" s="3"/>
      <c r="C16" s="39" t="s">
        <v>22</v>
      </c>
      <c r="E16" s="25">
        <v>14</v>
      </c>
      <c r="F16" s="1"/>
      <c r="G16" s="10">
        <f>IFERROR(VLOOKUP(A17,'[5]Balancete Dez_20'!A6:I1268,9,0),0)+IFERROR(VLOOKUP(A18,'[5]Balancete Dez_20'!A6:I1268,9,0),0)+IFERROR(VLOOKUP(A19,'[5]Balancete Dez_20'!A6:I1268,9,0),0)+IFERROR(VLOOKUP(A19,'[5]Balancete Dez_20'!A6:I1268,9,0),0)+IFERROR(VLOOKUP(A20,'[5]Balancete Dez_20'!A6:I1268,9,0),0)+IFERROR(VLOOKUP(A21,'[5]Balancete Dez_20'!A6:I1268,9,0),0)+IFERROR(VLOOKUP(A22,'[5]Balancete Dez_20'!A6:I1268,9,0),0)+IFERROR(VLOOKUP(A23,'[5]Balancete Dez_20'!A6:I1268,9,0),0)+IFERROR(VLOOKUP(A24,'[5]Balancete Dez_20'!A6:I1268,9,0),0)+IFERROR(VLOOKUP(A25,'[5]Balancete Dez_20'!A6:I1268,9,0),0)+IFERROR(VLOOKUP(A26,'[5]Balancete Dez_20'!A6:I1268,9,0),0)+IFERROR(VLOOKUP(A27,'[5]Balancete Dez_20'!A6:I1268,9,0),0)+IFERROR(VLOOKUP(A28,'[5]Balancete Dez_20'!A6:I1268,9,0),0)+IFERROR(VLOOKUP(A29,'[5]Balancete Dez_20'!A6:I1268,9,0),0)+IFERROR(VLOOKUP(A30,'[5]Balancete Dez_20'!A6:I1268,9,0),0)+IFERROR(VLOOKUP(A36,'[5]Balancete Dez_20'!A6:I1268,9,0),0)+IFERROR(VLOOKUP(A37,'[5]Balancete Dez_20'!A6:I1268,9,0),0)+IFERROR(VLOOKUP(A118,'[5]Balancete Dez_20'!A6:I1268,9,0),0)+IFERROR(VLOOKUP(A119,'[5]Balancete Dez_20'!A6:I1268,9,0),0)</f>
        <v>12379066.41</v>
      </c>
      <c r="H16" s="51">
        <f>G16/1000</f>
        <v>12379.066409999999</v>
      </c>
      <c r="I16" s="1"/>
      <c r="J16" s="1"/>
      <c r="K16" s="19">
        <v>11825.522849999999</v>
      </c>
      <c r="L16" s="43"/>
      <c r="M16" s="3"/>
      <c r="O16" s="39" t="s">
        <v>23</v>
      </c>
      <c r="Q16" s="2"/>
      <c r="R16" s="10">
        <f>VLOOKUP(A91,'[5]Balancete Dez_20'!A6:I1268,9,0)</f>
        <v>-6067567.29</v>
      </c>
      <c r="S16" s="19">
        <f>-R16/1000</f>
        <v>6067.56729</v>
      </c>
      <c r="T16" s="53"/>
      <c r="U16" s="19"/>
      <c r="V16" s="19">
        <v>7194.7194300000001</v>
      </c>
      <c r="X16" s="28"/>
      <c r="Y16" s="45"/>
      <c r="Z16" s="36"/>
      <c r="AA16"/>
      <c r="AB16" s="37"/>
      <c r="AC16" s="46"/>
    </row>
    <row r="17" spans="1:29" ht="15" x14ac:dyDescent="0.25">
      <c r="A17" s="54" t="s">
        <v>24</v>
      </c>
      <c r="B17" s="3"/>
      <c r="C17" s="39" t="s">
        <v>25</v>
      </c>
      <c r="D17" s="3"/>
      <c r="E17" s="25"/>
      <c r="F17" s="18"/>
      <c r="G17" s="10">
        <f>VLOOKUP(A9,'[5]Balancete Dez_20'!A6:I1268,9,0)+VLOOKUP(A31,'[5]Balancete Dez_20'!A6:I1268,9,0)</f>
        <v>4272257.62</v>
      </c>
      <c r="H17" s="55">
        <f>G17/1000</f>
        <v>4272.2576200000003</v>
      </c>
      <c r="I17" s="41"/>
      <c r="J17" s="42"/>
      <c r="K17" s="56">
        <v>3354.1823599999998</v>
      </c>
      <c r="L17" s="43"/>
      <c r="M17" s="3"/>
      <c r="O17" s="39" t="s">
        <v>26</v>
      </c>
      <c r="P17" s="25">
        <v>19</v>
      </c>
      <c r="Q17" s="3"/>
      <c r="R17" s="10">
        <f>VLOOKUP(A92,'[5]Balancete Dez_20'!A6:I1268,9,0)</f>
        <v>-735046.84</v>
      </c>
      <c r="S17" s="19">
        <f>-R17/1000</f>
        <v>735.04683999999997</v>
      </c>
      <c r="T17" s="18"/>
      <c r="U17" s="19"/>
      <c r="V17" s="19">
        <v>1401.7878899999998</v>
      </c>
      <c r="W17" s="57"/>
      <c r="X17" s="28"/>
      <c r="Y17" s="45"/>
      <c r="Z17" s="36"/>
      <c r="AA17"/>
      <c r="AB17" s="37"/>
      <c r="AC17" s="46"/>
    </row>
    <row r="18" spans="1:29" ht="15" x14ac:dyDescent="0.25">
      <c r="A18" s="54" t="s">
        <v>27</v>
      </c>
      <c r="B18" s="3"/>
      <c r="D18" s="3"/>
      <c r="E18" s="1"/>
      <c r="F18" s="18"/>
      <c r="I18" s="41"/>
      <c r="J18" s="42"/>
      <c r="K18" s="59"/>
      <c r="L18" s="43"/>
      <c r="M18" s="3"/>
      <c r="O18" s="39" t="s">
        <v>28</v>
      </c>
      <c r="P18" s="25">
        <v>20</v>
      </c>
      <c r="Q18" s="3"/>
      <c r="R18" s="10">
        <f>VLOOKUP(A93,'[5]Balancete Dez_20'!A6:I1268,9,0)</f>
        <v>-6080967.2599999998</v>
      </c>
      <c r="S18" s="19">
        <f>-R18/1000</f>
        <v>6080.9672599999994</v>
      </c>
      <c r="T18" s="18"/>
      <c r="U18" s="19"/>
      <c r="V18" s="19">
        <v>6080.9672599999994</v>
      </c>
      <c r="X18" s="28"/>
      <c r="Y18" s="45"/>
      <c r="Z18" s="36"/>
      <c r="AA18"/>
      <c r="AB18" s="37"/>
      <c r="AC18" s="46"/>
    </row>
    <row r="19" spans="1:29" ht="15" x14ac:dyDescent="0.25">
      <c r="A19" s="54" t="s">
        <v>29</v>
      </c>
      <c r="B19" s="3"/>
      <c r="D19" s="2"/>
      <c r="E19" s="25"/>
      <c r="F19" s="53"/>
      <c r="G19" s="1"/>
      <c r="K19" s="59"/>
      <c r="L19" s="43"/>
      <c r="M19" s="2"/>
      <c r="O19" s="39" t="s">
        <v>30</v>
      </c>
      <c r="P19" s="25">
        <v>22</v>
      </c>
      <c r="Q19" s="3"/>
      <c r="R19" s="10">
        <f>IFERROR(VLOOKUP(A94,'[5]Balancete Dez_20'!A6:I1268,9,0),0)+IFERROR(VLOOKUP(A95,'[5]Balancete Dez_20'!A6:I1268,9,0),0)+IFERROR(VLOOKUP(A96,'[5]Balancete Dez_20'!A6:I1268,9,0),0)+IFERROR(VLOOKUP(A97,'[5]Balancete Dez_20'!A6:I1268,9,0),0)+IFERROR(VLOOKUP(A98,'[5]Balancete Dez_20'!A6:I1268,9,0),0)+IFERROR(VLOOKUP(A99,'[5]Balancete Dez_20'!A6:I1268,0),0)+IFERROR(VLOOKUP(A100,'[5]Balancete Dez_20'!A6:I1268,9,0),0)+IFERROR(VLOOKUP(A101,'[5]Balancete Dez_20'!A6:I1268,9,0),0)+IFERROR(VLOOKUP(A102,'[5]Balancete Dez_20'!A6:I1268,9,0),0)+IFERROR(VLOOKUP(A112,'[5]Balancete Dez_20'!A6:I1268,9,0),0)+IFERROR(VLOOKUP(A113,'[5]Balancete Dez_20'!A6:I1268,9,0),0)+IFERROR(VLOOKUP(A114,'[5]Balancete Dez_20'!A6:I1268,9,0),0)+IFERROR(VLOOKUP(A115,'[5]Balancete Dez_20'!A6:I1268,9,0),0)+IFERROR(VLOOKUP(A116,'[5]Balancete Dez_20'!A6:I1268,9,0),0)+IFERROR(VLOOKUP(A117,'[5]Balancete Dez_20'!A6:I1268,9,0),0)+IFERROR(VLOOKUP(A120,'[5]Balancete Dez_20'!A6:I1268,9,0),0)+IFERROR(VLOOKUP(A86,'[5]Balancete Dez_20'!A6:I1268,9,0),0)+IFERROR(VLOOKUP(A87,'[5]Balancete Dez_20'!A6:I1268,9,0),0)</f>
        <v>-4591116.8499999996</v>
      </c>
      <c r="S19" s="56">
        <f>-R19/1000</f>
        <v>4591.1168499999994</v>
      </c>
      <c r="T19" s="18"/>
      <c r="U19" s="19"/>
      <c r="V19" s="56">
        <v>4115.7438000000002</v>
      </c>
      <c r="X19" s="28"/>
      <c r="Y19" s="45"/>
      <c r="Z19" s="36"/>
      <c r="AA19"/>
      <c r="AB19" s="37"/>
      <c r="AC19" s="46"/>
    </row>
    <row r="20" spans="1:29" s="61" customFormat="1" ht="15" x14ac:dyDescent="0.25">
      <c r="A20" s="54" t="s">
        <v>31</v>
      </c>
      <c r="B20" s="3"/>
      <c r="C20" s="3"/>
      <c r="D20" s="3"/>
      <c r="E20" s="25"/>
      <c r="F20" s="18"/>
      <c r="G20" s="18"/>
      <c r="H20" s="60"/>
      <c r="I20" s="60"/>
      <c r="J20" s="60"/>
      <c r="K20" s="60"/>
      <c r="L20" s="3"/>
      <c r="M20" s="3"/>
      <c r="O20" s="39"/>
      <c r="P20" s="25"/>
      <c r="Q20" s="3"/>
      <c r="R20" s="10"/>
      <c r="S20" s="19"/>
      <c r="T20" s="18"/>
      <c r="U20" s="19"/>
      <c r="V20" s="19"/>
      <c r="X20" s="28"/>
      <c r="Y20" s="45"/>
      <c r="Z20" s="36"/>
      <c r="AA20"/>
      <c r="AB20" s="37"/>
      <c r="AC20" s="46"/>
    </row>
    <row r="21" spans="1:29" ht="15" x14ac:dyDescent="0.25">
      <c r="A21" s="54" t="s">
        <v>32</v>
      </c>
      <c r="B21" s="2"/>
      <c r="D21" s="3"/>
      <c r="E21" s="4"/>
      <c r="F21" s="18"/>
      <c r="G21" s="18"/>
      <c r="I21" s="18"/>
      <c r="J21" s="19"/>
      <c r="L21" s="2"/>
      <c r="M21" s="3"/>
      <c r="Q21" s="3"/>
      <c r="T21" s="18"/>
      <c r="U21" s="19"/>
      <c r="X21" s="28"/>
      <c r="Y21" s="62"/>
      <c r="Z21" s="36"/>
      <c r="AA21"/>
      <c r="AB21" s="37"/>
      <c r="AC21" s="46"/>
    </row>
    <row r="22" spans="1:29" ht="15" x14ac:dyDescent="0.25">
      <c r="A22" s="54" t="s">
        <v>33</v>
      </c>
      <c r="B22" s="3"/>
      <c r="C22" s="63" t="s">
        <v>34</v>
      </c>
      <c r="D22" s="3"/>
      <c r="E22" s="25"/>
      <c r="F22" s="18"/>
      <c r="G22" s="18"/>
      <c r="H22" s="56">
        <f>SUM(H11:H17)</f>
        <v>126179.91422000001</v>
      </c>
      <c r="I22" s="18"/>
      <c r="J22" s="19"/>
      <c r="K22" s="64">
        <f>SUM(K11:K17)</f>
        <v>111849.32069000001</v>
      </c>
      <c r="L22" s="3"/>
      <c r="M22" s="3"/>
      <c r="N22" s="63" t="s">
        <v>35</v>
      </c>
      <c r="P22" s="3"/>
      <c r="Q22" s="3"/>
      <c r="R22" s="3"/>
      <c r="S22" s="64">
        <f>+SUM(S11:S19)</f>
        <v>112767.59103000001</v>
      </c>
      <c r="T22" s="19"/>
      <c r="U22" s="19"/>
      <c r="V22" s="56">
        <f>SUM(V11:V19)</f>
        <v>82630.840140000015</v>
      </c>
      <c r="X22" s="28"/>
      <c r="Y22" s="65"/>
      <c r="Z22" s="36"/>
      <c r="AA22"/>
      <c r="AB22" s="37"/>
      <c r="AC22" s="46"/>
    </row>
    <row r="23" spans="1:29" ht="15" x14ac:dyDescent="0.25">
      <c r="A23" s="54" t="s">
        <v>36</v>
      </c>
      <c r="D23" s="3"/>
      <c r="E23" s="25"/>
      <c r="F23" s="41"/>
      <c r="G23" s="41"/>
      <c r="I23" s="18"/>
      <c r="J23" s="19"/>
      <c r="L23" s="3"/>
      <c r="M23" s="3"/>
      <c r="P23" s="25"/>
      <c r="Q23" s="3"/>
      <c r="R23" s="3"/>
      <c r="T23" s="41"/>
      <c r="U23" s="41"/>
      <c r="W23" s="66"/>
      <c r="X23" s="28"/>
      <c r="Y23" s="67"/>
      <c r="Z23" s="36"/>
      <c r="AA23"/>
      <c r="AB23" s="37"/>
      <c r="AC23" s="46"/>
    </row>
    <row r="24" spans="1:29" ht="14.25" hidden="1" customHeight="1" x14ac:dyDescent="0.25">
      <c r="A24" s="54" t="s">
        <v>37</v>
      </c>
      <c r="B24" s="3"/>
      <c r="C24" s="63"/>
      <c r="D24" s="3"/>
      <c r="E24" s="25"/>
      <c r="F24" s="41"/>
      <c r="G24" s="41"/>
      <c r="H24" s="41"/>
      <c r="I24" s="41"/>
      <c r="J24" s="41"/>
      <c r="K24" s="41"/>
      <c r="L24" s="3"/>
      <c r="M24" s="3"/>
      <c r="N24" s="63"/>
      <c r="O24" s="3"/>
      <c r="P24" s="25"/>
      <c r="Q24" s="3"/>
      <c r="R24" s="3"/>
      <c r="S24" s="41"/>
      <c r="T24" s="41"/>
      <c r="U24" s="41"/>
      <c r="V24" s="41"/>
      <c r="X24" s="28"/>
      <c r="Y24" s="67"/>
      <c r="Z24" s="36"/>
      <c r="AA24"/>
      <c r="AB24" s="37"/>
      <c r="AC24" s="46"/>
    </row>
    <row r="25" spans="1:29" ht="14.25" customHeight="1" x14ac:dyDescent="0.25">
      <c r="A25" s="54" t="s">
        <v>38</v>
      </c>
      <c r="B25" s="3"/>
      <c r="C25" s="63"/>
      <c r="D25" s="3"/>
      <c r="E25" s="25"/>
      <c r="F25" s="41"/>
      <c r="G25" s="41"/>
      <c r="H25" s="41"/>
      <c r="I25" s="41"/>
      <c r="J25" s="41"/>
      <c r="K25" s="41"/>
      <c r="L25" s="3"/>
      <c r="M25" s="3"/>
      <c r="N25" s="63"/>
      <c r="O25" s="3"/>
      <c r="P25" s="25"/>
      <c r="Q25" s="3"/>
      <c r="R25" s="3"/>
      <c r="S25" s="41"/>
      <c r="T25" s="41"/>
      <c r="U25" s="41"/>
      <c r="V25" s="41"/>
      <c r="X25" s="28"/>
      <c r="Y25" s="67"/>
      <c r="Z25" s="36"/>
      <c r="AA25"/>
      <c r="AB25" s="37"/>
      <c r="AC25" s="46"/>
    </row>
    <row r="26" spans="1:29" ht="15" x14ac:dyDescent="0.25">
      <c r="A26" s="54" t="s">
        <v>39</v>
      </c>
      <c r="B26" s="2" t="s">
        <v>40</v>
      </c>
      <c r="C26" s="2"/>
      <c r="D26" s="3"/>
      <c r="E26" s="25"/>
      <c r="F26" s="18"/>
      <c r="G26" s="18"/>
      <c r="H26" s="18"/>
      <c r="I26" s="18"/>
      <c r="J26" s="19"/>
      <c r="K26" s="18"/>
      <c r="L26" s="3"/>
      <c r="M26" s="3"/>
      <c r="N26" s="3"/>
      <c r="O26" s="3"/>
      <c r="P26" s="25"/>
      <c r="Q26" s="3"/>
      <c r="R26" s="3"/>
      <c r="S26" s="18"/>
      <c r="T26" s="18"/>
      <c r="U26" s="18"/>
      <c r="V26" s="68"/>
      <c r="W26" s="62"/>
      <c r="X26" s="28"/>
      <c r="Y26" s="69"/>
      <c r="Z26" s="36"/>
      <c r="AA26"/>
      <c r="AB26" s="37"/>
      <c r="AC26" s="46"/>
    </row>
    <row r="27" spans="1:29" ht="15" x14ac:dyDescent="0.25">
      <c r="A27" s="54" t="s">
        <v>41</v>
      </c>
      <c r="B27" s="3"/>
      <c r="C27" s="39" t="s">
        <v>17</v>
      </c>
      <c r="D27" s="3"/>
      <c r="E27" s="25">
        <v>13</v>
      </c>
      <c r="F27" s="18"/>
      <c r="G27" s="11">
        <f>VLOOKUP(A33,'[5]Balancete Dez_20'!A6:I1268,9,0)</f>
        <v>0</v>
      </c>
      <c r="H27" s="70">
        <f>G27/1000</f>
        <v>0</v>
      </c>
      <c r="I27" s="41"/>
      <c r="J27" s="42"/>
      <c r="K27" s="71">
        <v>265.85687000000001</v>
      </c>
      <c r="L27" s="3"/>
      <c r="M27" s="3"/>
      <c r="N27" s="39"/>
      <c r="O27" s="3" t="s">
        <v>28</v>
      </c>
      <c r="P27" s="25">
        <v>20</v>
      </c>
      <c r="Q27" s="3"/>
      <c r="R27" s="21">
        <f>VLOOKUP(A104,'[5]Balancete Dez_20'!A6:I1268,9,0)</f>
        <v>-91722541.859999999</v>
      </c>
      <c r="S27" s="19">
        <f>-R27/1000</f>
        <v>91722.541859999998</v>
      </c>
      <c r="T27" s="18"/>
      <c r="U27" s="72"/>
      <c r="V27" s="71">
        <v>97803.509099999996</v>
      </c>
      <c r="W27" s="73"/>
      <c r="X27" s="28"/>
      <c r="Y27" s="74"/>
      <c r="Z27" s="75"/>
      <c r="AA27" s="76"/>
      <c r="AB27" s="46"/>
      <c r="AC27" s="46"/>
    </row>
    <row r="28" spans="1:29" ht="15" x14ac:dyDescent="0.25">
      <c r="A28" s="54" t="s">
        <v>42</v>
      </c>
      <c r="B28" s="3"/>
      <c r="C28" s="39" t="s">
        <v>43</v>
      </c>
      <c r="D28" s="3"/>
      <c r="E28" s="25">
        <v>15</v>
      </c>
      <c r="F28" s="18"/>
      <c r="G28" s="11">
        <f>VLOOKUP(A34,'[5]Balancete Dez_20'!A6:I1268,9,0)</f>
        <v>913692113.53999996</v>
      </c>
      <c r="H28" s="19">
        <f>G28/1000</f>
        <v>913692.11353999993</v>
      </c>
      <c r="I28" s="41"/>
      <c r="J28" s="42"/>
      <c r="K28" s="71">
        <v>914414.86789999995</v>
      </c>
      <c r="L28" s="3"/>
      <c r="M28" s="3"/>
      <c r="N28" s="39"/>
      <c r="O28" s="3" t="s">
        <v>44</v>
      </c>
      <c r="P28" s="25">
        <v>23</v>
      </c>
      <c r="Q28" s="3"/>
      <c r="R28" s="10">
        <f>VLOOKUP(A105,'[5]Balancete Dez_20'!A6:I1268,9,0)</f>
        <v>-325852359.89999998</v>
      </c>
      <c r="S28" s="19">
        <f>-R28/1000</f>
        <v>325852.35989999998</v>
      </c>
      <c r="T28" s="18"/>
      <c r="U28" s="72"/>
      <c r="V28" s="71">
        <v>337522.09863000002</v>
      </c>
      <c r="X28" s="28"/>
      <c r="Y28" s="77"/>
      <c r="Z28" s="36"/>
    </row>
    <row r="29" spans="1:29" ht="15" x14ac:dyDescent="0.25">
      <c r="A29" s="54" t="s">
        <v>45</v>
      </c>
      <c r="B29" s="3"/>
      <c r="C29" s="39" t="s">
        <v>46</v>
      </c>
      <c r="D29" s="3"/>
      <c r="E29" s="25">
        <v>16</v>
      </c>
      <c r="F29" s="53"/>
      <c r="G29" s="11">
        <f>VLOOKUP(A35,'[5]Balancete Dez_20'!A6:I1268,9,0)</f>
        <v>24702483.510000002</v>
      </c>
      <c r="H29" s="19">
        <f>G29/1000</f>
        <v>24702.483510000002</v>
      </c>
      <c r="I29" s="78"/>
      <c r="J29" s="79"/>
      <c r="K29" s="72">
        <v>24356.380510000003</v>
      </c>
      <c r="L29" s="3"/>
      <c r="M29" s="3"/>
      <c r="N29" s="3"/>
      <c r="O29" s="3"/>
      <c r="P29" s="3"/>
      <c r="Q29" s="3"/>
      <c r="R29" s="10"/>
      <c r="S29" s="19"/>
      <c r="T29" s="53"/>
      <c r="U29" s="72"/>
      <c r="V29" s="14"/>
      <c r="X29" s="28"/>
      <c r="Y29" s="80"/>
      <c r="Z29" s="36"/>
    </row>
    <row r="30" spans="1:29" ht="12.75" customHeight="1" x14ac:dyDescent="0.25">
      <c r="A30" s="54" t="s">
        <v>47</v>
      </c>
      <c r="B30" s="3"/>
      <c r="C30" s="39"/>
      <c r="D30" s="3"/>
      <c r="E30" s="25"/>
      <c r="F30" s="53"/>
      <c r="G30" s="11"/>
      <c r="H30" s="19"/>
      <c r="I30" s="78"/>
      <c r="J30" s="79"/>
      <c r="K30" s="72"/>
      <c r="L30" s="3"/>
      <c r="M30" s="3"/>
      <c r="N30" s="39"/>
      <c r="O30" s="3"/>
      <c r="P30" s="25"/>
      <c r="Q30" s="3"/>
      <c r="R30" s="10"/>
      <c r="S30" s="19"/>
      <c r="T30" s="53"/>
      <c r="U30" s="72"/>
      <c r="V30" s="72"/>
      <c r="X30" s="28"/>
      <c r="Y30" s="80"/>
      <c r="Z30" s="36"/>
    </row>
    <row r="31" spans="1:29" x14ac:dyDescent="0.2">
      <c r="A31" s="24" t="s">
        <v>48</v>
      </c>
      <c r="B31" s="63" t="s">
        <v>49</v>
      </c>
      <c r="C31" s="3"/>
      <c r="D31" s="3"/>
      <c r="E31" s="25"/>
      <c r="F31" s="18"/>
      <c r="G31" s="11"/>
      <c r="H31" s="56">
        <f>+SUM(H27:H29)</f>
        <v>938394.59704999998</v>
      </c>
      <c r="I31" s="19"/>
      <c r="J31" s="19"/>
      <c r="K31" s="56">
        <f>SUM(K27:K29)</f>
        <v>939037.10528000002</v>
      </c>
      <c r="L31" s="3"/>
      <c r="M31" s="3"/>
      <c r="N31" s="2" t="s">
        <v>50</v>
      </c>
      <c r="P31" s="3"/>
      <c r="Q31" s="3"/>
      <c r="R31" s="3"/>
      <c r="S31" s="64">
        <f>+SUM(S27:S29)</f>
        <v>417574.90175999998</v>
      </c>
      <c r="T31" s="19"/>
      <c r="U31" s="42"/>
      <c r="V31" s="64">
        <f>+SUM(V27:V28)</f>
        <v>435325.60773000005</v>
      </c>
      <c r="X31" s="28"/>
      <c r="Y31" s="29"/>
    </row>
    <row r="32" spans="1:29" x14ac:dyDescent="0.2">
      <c r="A32" s="1" t="s">
        <v>51</v>
      </c>
      <c r="B32" s="3"/>
      <c r="C32" s="3"/>
      <c r="D32" s="3"/>
      <c r="E32" s="2"/>
      <c r="F32" s="18"/>
      <c r="G32" s="18"/>
      <c r="H32" s="18"/>
      <c r="I32" s="18"/>
      <c r="J32" s="19"/>
      <c r="K32" s="14"/>
      <c r="L32" s="3"/>
      <c r="M32" s="3"/>
      <c r="N32" s="3"/>
      <c r="O32" s="3"/>
      <c r="P32" s="25"/>
      <c r="Q32" s="3"/>
      <c r="R32" s="3"/>
      <c r="S32" s="18"/>
      <c r="T32" s="18"/>
      <c r="U32" s="18"/>
      <c r="V32" s="68"/>
      <c r="X32" s="28"/>
      <c r="Y32" s="81"/>
      <c r="Z32" s="66"/>
    </row>
    <row r="33" spans="1:26" x14ac:dyDescent="0.2">
      <c r="A33" s="82" t="s">
        <v>52</v>
      </c>
      <c r="B33" s="3"/>
      <c r="C33" s="3"/>
      <c r="D33" s="3"/>
      <c r="E33" s="2"/>
      <c r="F33" s="18"/>
      <c r="G33" s="18"/>
      <c r="H33" s="18"/>
      <c r="I33" s="18"/>
      <c r="J33" s="19"/>
      <c r="K33" s="14"/>
      <c r="L33" s="3"/>
      <c r="N33" s="2" t="s">
        <v>53</v>
      </c>
      <c r="P33" s="25">
        <v>24</v>
      </c>
      <c r="Q33" s="3"/>
      <c r="R33" s="3"/>
      <c r="S33" s="18"/>
      <c r="T33" s="18"/>
      <c r="U33" s="18"/>
      <c r="V33" s="83"/>
      <c r="X33" s="28"/>
      <c r="Y33" s="84"/>
      <c r="Z33" s="66"/>
    </row>
    <row r="34" spans="1:26" x14ac:dyDescent="0.2">
      <c r="A34" s="85" t="s">
        <v>54</v>
      </c>
      <c r="B34" s="4"/>
      <c r="C34" s="4"/>
      <c r="D34" s="5"/>
      <c r="E34" s="22"/>
      <c r="F34" s="18"/>
      <c r="G34" s="14"/>
      <c r="H34" s="18"/>
      <c r="I34" s="18"/>
      <c r="J34" s="18"/>
      <c r="K34" s="18"/>
      <c r="L34" s="3"/>
      <c r="M34" s="3"/>
      <c r="O34" s="39" t="s">
        <v>55</v>
      </c>
      <c r="P34" s="3"/>
      <c r="Q34" s="3"/>
      <c r="R34" s="10">
        <f>VLOOKUP(A106,'[5]Balancete Dez_20'!A6:I983,9,0)</f>
        <v>-370668391.80000001</v>
      </c>
      <c r="S34" s="19">
        <f>-R34/1000</f>
        <v>370668.39179999998</v>
      </c>
      <c r="T34" s="18"/>
      <c r="U34" s="72"/>
      <c r="V34" s="71">
        <v>350781.02835000004</v>
      </c>
      <c r="X34" s="28"/>
      <c r="Y34" s="31"/>
    </row>
    <row r="35" spans="1:26" x14ac:dyDescent="0.2">
      <c r="A35" s="86" t="s">
        <v>56</v>
      </c>
      <c r="B35" s="5"/>
      <c r="C35" s="5"/>
      <c r="D35" s="5"/>
      <c r="E35" s="4"/>
      <c r="F35" s="4"/>
      <c r="G35" s="14"/>
      <c r="H35" s="18"/>
      <c r="I35" s="18"/>
      <c r="J35" s="19"/>
      <c r="K35" s="19"/>
      <c r="L35" s="3"/>
      <c r="M35" s="3"/>
      <c r="O35" s="39" t="s">
        <v>57</v>
      </c>
      <c r="P35" s="3"/>
      <c r="Q35" s="3"/>
      <c r="R35" s="10">
        <f>VLOOKUP(A107,'[5]Balancete Dez_20'!A6:I983,9,0)</f>
        <v>-132980067.98</v>
      </c>
      <c r="S35" s="19">
        <f>(-R35/1000)+30583.56</f>
        <v>163563.62797999999</v>
      </c>
      <c r="T35" s="18"/>
      <c r="U35" s="72"/>
      <c r="V35" s="71">
        <f>125330.51158+56818.34</f>
        <v>182148.85158000002</v>
      </c>
      <c r="W35" s="87"/>
      <c r="X35" s="28"/>
      <c r="Y35" s="88"/>
      <c r="Z35" s="66"/>
    </row>
    <row r="36" spans="1:26" ht="15" x14ac:dyDescent="0.25">
      <c r="A36" s="54" t="s">
        <v>58</v>
      </c>
      <c r="B36" s="5"/>
      <c r="C36" s="5"/>
      <c r="D36" s="5"/>
      <c r="E36" s="4"/>
      <c r="F36" s="4"/>
      <c r="G36" s="14"/>
      <c r="H36" s="18"/>
      <c r="I36" s="18"/>
      <c r="J36" s="19"/>
      <c r="K36" s="19"/>
      <c r="L36" s="3"/>
      <c r="M36" s="3"/>
      <c r="O36" s="39" t="s">
        <v>59</v>
      </c>
      <c r="P36" s="3"/>
      <c r="Q36" s="3"/>
      <c r="R36" s="10">
        <f>-VLOOKUP(A108,'[5]Balancete Dez_20'!A6:I983,9,0)</f>
        <v>30583558.699999999</v>
      </c>
      <c r="S36" s="89">
        <v>0</v>
      </c>
      <c r="T36" s="18"/>
      <c r="U36" s="72"/>
      <c r="V36" s="90">
        <v>0</v>
      </c>
      <c r="X36" s="28"/>
      <c r="Y36" s="88"/>
    </row>
    <row r="37" spans="1:26" ht="15" x14ac:dyDescent="0.25">
      <c r="A37" s="54" t="s">
        <v>60</v>
      </c>
      <c r="B37" s="5"/>
      <c r="C37" s="5"/>
      <c r="D37" s="5"/>
      <c r="E37" s="4"/>
      <c r="F37" s="4"/>
      <c r="G37" s="14"/>
      <c r="H37" s="18"/>
      <c r="I37" s="18"/>
      <c r="J37" s="19"/>
      <c r="K37" s="19"/>
      <c r="L37" s="3"/>
      <c r="M37" s="3"/>
      <c r="N37" s="63" t="s">
        <v>61</v>
      </c>
      <c r="O37" s="3"/>
      <c r="P37" s="25"/>
      <c r="Q37" s="3"/>
      <c r="R37" s="3"/>
      <c r="S37" s="64">
        <f>+SUM(S34:S36)</f>
        <v>534232.01977999997</v>
      </c>
      <c r="T37" s="19"/>
      <c r="U37" s="42"/>
      <c r="V37" s="64">
        <f>+SUM(V34:V36)</f>
        <v>532929.87993000005</v>
      </c>
      <c r="X37" s="28"/>
      <c r="Y37" s="81"/>
    </row>
    <row r="38" spans="1:26" x14ac:dyDescent="0.2">
      <c r="A38" s="91" t="s">
        <v>62</v>
      </c>
      <c r="B38" s="3"/>
      <c r="C38" s="3"/>
      <c r="D38" s="3"/>
      <c r="E38" s="2"/>
      <c r="F38" s="4"/>
      <c r="G38" s="14"/>
      <c r="H38" s="18"/>
      <c r="I38" s="18"/>
      <c r="J38" s="19"/>
      <c r="K38" s="14"/>
      <c r="L38" s="3"/>
      <c r="M38" s="3"/>
      <c r="N38" s="3"/>
      <c r="O38" s="3"/>
      <c r="P38" s="25"/>
      <c r="Q38" s="3"/>
      <c r="R38" s="3"/>
      <c r="S38" s="18"/>
      <c r="T38" s="18"/>
      <c r="U38" s="18"/>
      <c r="V38" s="68"/>
      <c r="X38" s="52"/>
    </row>
    <row r="39" spans="1:26" s="101" customFormat="1" ht="18" customHeight="1" thickBot="1" x14ac:dyDescent="0.25">
      <c r="A39" s="92" t="s">
        <v>63</v>
      </c>
      <c r="B39" s="93" t="s">
        <v>64</v>
      </c>
      <c r="C39" s="94"/>
      <c r="D39" s="94"/>
      <c r="E39" s="95"/>
      <c r="F39" s="96"/>
      <c r="G39" s="97"/>
      <c r="H39" s="98">
        <f>H22+H31</f>
        <v>1064574.5112699999</v>
      </c>
      <c r="I39" s="99"/>
      <c r="J39" s="99"/>
      <c r="K39" s="98">
        <f>K22+K31</f>
        <v>1050886.42597</v>
      </c>
      <c r="L39" s="94"/>
      <c r="M39" s="94"/>
      <c r="N39" s="93" t="s">
        <v>65</v>
      </c>
      <c r="O39" s="93"/>
      <c r="P39" s="95"/>
      <c r="Q39" s="94"/>
      <c r="R39" s="94"/>
      <c r="S39" s="100">
        <f>+S37+S31+S22</f>
        <v>1064574.51257</v>
      </c>
      <c r="T39" s="99"/>
      <c r="U39" s="40"/>
      <c r="V39" s="100">
        <f>+V37+V31+V22</f>
        <v>1050886.3278000001</v>
      </c>
      <c r="X39" s="102"/>
      <c r="Y39" s="103"/>
      <c r="Z39" s="104"/>
    </row>
    <row r="40" spans="1:26" ht="13.5" thickTop="1" x14ac:dyDescent="0.2">
      <c r="A40" s="105" t="s">
        <v>66</v>
      </c>
      <c r="B40" s="2"/>
      <c r="C40" s="2"/>
      <c r="D40" s="3"/>
      <c r="E40" s="25"/>
      <c r="F40" s="18"/>
      <c r="G40" s="14"/>
      <c r="H40" s="18"/>
      <c r="I40" s="18"/>
      <c r="J40" s="18"/>
      <c r="K40" s="18"/>
      <c r="L40" s="3"/>
      <c r="M40" s="63"/>
      <c r="N40" s="63"/>
      <c r="O40" s="3"/>
      <c r="P40" s="25"/>
      <c r="Q40" s="3"/>
      <c r="R40" s="3"/>
      <c r="S40" s="41"/>
      <c r="T40" s="18"/>
      <c r="U40" s="41"/>
      <c r="V40" s="41"/>
      <c r="X40" s="44"/>
      <c r="Y40" s="87"/>
    </row>
    <row r="41" spans="1:26" x14ac:dyDescent="0.2">
      <c r="A41" s="105"/>
      <c r="B41" s="2"/>
      <c r="C41" s="2"/>
      <c r="D41" s="3"/>
      <c r="E41" s="25"/>
      <c r="F41" s="18"/>
      <c r="G41" s="14"/>
      <c r="H41" s="18"/>
      <c r="I41" s="18"/>
      <c r="J41" s="18"/>
      <c r="K41" s="18"/>
      <c r="L41" s="3"/>
      <c r="M41" s="63"/>
      <c r="N41" s="63"/>
      <c r="O41" s="3"/>
      <c r="P41" s="25"/>
      <c r="Q41" s="3"/>
      <c r="R41" s="3"/>
      <c r="S41" s="106"/>
      <c r="T41" s="18"/>
      <c r="U41" s="41"/>
      <c r="V41" s="41"/>
      <c r="X41" s="44"/>
      <c r="Y41" s="87"/>
    </row>
    <row r="42" spans="1:26" x14ac:dyDescent="0.2">
      <c r="A42" s="105"/>
      <c r="B42" s="2"/>
      <c r="C42" s="2"/>
      <c r="D42" s="3"/>
      <c r="E42" s="25"/>
      <c r="F42" s="18"/>
      <c r="G42" s="14"/>
      <c r="H42" s="18"/>
      <c r="I42" s="18"/>
      <c r="J42" s="18"/>
      <c r="K42" s="18"/>
      <c r="L42" s="3"/>
      <c r="M42" s="63"/>
      <c r="N42" s="63"/>
      <c r="O42" s="3"/>
      <c r="P42" s="25"/>
      <c r="Q42" s="3"/>
      <c r="R42" s="3"/>
      <c r="S42" s="106"/>
      <c r="T42" s="18"/>
      <c r="U42" s="41"/>
      <c r="V42" s="41"/>
      <c r="X42" s="44"/>
      <c r="Y42" s="87"/>
    </row>
    <row r="43" spans="1:26" ht="12" customHeight="1" x14ac:dyDescent="0.2">
      <c r="A43" s="92" t="s">
        <v>67</v>
      </c>
      <c r="B43" s="3"/>
      <c r="C43" s="3"/>
      <c r="D43" s="3"/>
      <c r="E43" s="2"/>
      <c r="F43" s="4"/>
      <c r="G43" s="14"/>
      <c r="H43" s="41"/>
      <c r="I43" s="4"/>
      <c r="J43" s="5"/>
      <c r="K43" s="6"/>
      <c r="L43" s="3"/>
      <c r="M43" s="3"/>
      <c r="N43" s="3"/>
      <c r="O43" s="3"/>
      <c r="P43" s="25"/>
      <c r="Q43" s="3"/>
      <c r="R43" s="3"/>
      <c r="S43" s="18"/>
      <c r="T43" s="18"/>
      <c r="U43" s="18"/>
      <c r="V43" s="68"/>
      <c r="X43" s="44"/>
      <c r="Y43" s="107"/>
      <c r="Z43" s="87"/>
    </row>
    <row r="44" spans="1:26" ht="14.25" x14ac:dyDescent="0.2">
      <c r="A44" s="105" t="s">
        <v>68</v>
      </c>
      <c r="B44" s="3" t="s">
        <v>69</v>
      </c>
      <c r="C44" s="3"/>
      <c r="D44" s="3"/>
      <c r="E44" s="108"/>
      <c r="F44" s="109"/>
      <c r="G44" s="4"/>
      <c r="H44" s="110"/>
      <c r="I44" s="4"/>
      <c r="J44" s="5"/>
      <c r="K44" s="3"/>
      <c r="L44" s="3"/>
      <c r="M44" s="3"/>
      <c r="N44" s="3"/>
      <c r="O44" s="3"/>
      <c r="P44" s="25"/>
      <c r="Q44" s="3"/>
      <c r="R44" s="14"/>
      <c r="S44" s="111"/>
      <c r="T44" s="18"/>
      <c r="U44" s="18"/>
      <c r="V44" s="68"/>
      <c r="X44" s="59"/>
      <c r="Y44" s="87"/>
    </row>
    <row r="45" spans="1:26" ht="17.25" customHeight="1" x14ac:dyDescent="0.2">
      <c r="A45" s="92" t="s">
        <v>70</v>
      </c>
      <c r="H45" s="112"/>
      <c r="P45" s="113"/>
      <c r="S45" s="114"/>
      <c r="T45" s="112"/>
      <c r="U45" s="112"/>
      <c r="V45" s="115"/>
      <c r="Y45" s="66"/>
    </row>
    <row r="46" spans="1:26" ht="14.25" customHeight="1" x14ac:dyDescent="0.25">
      <c r="A46" s="92" t="s">
        <v>71</v>
      </c>
      <c r="C46" s="3"/>
      <c r="D46" s="3"/>
      <c r="E46" s="2"/>
      <c r="F46" s="4"/>
      <c r="G46" s="4"/>
      <c r="H46" s="110"/>
      <c r="I46" s="4"/>
      <c r="J46" s="5"/>
      <c r="K46" s="3"/>
      <c r="N46" s="116"/>
      <c r="O46" s="66"/>
      <c r="P46" s="117"/>
      <c r="R46" s="62"/>
      <c r="S46" s="45"/>
      <c r="T46" s="112"/>
      <c r="U46" s="112"/>
      <c r="V46" s="62"/>
      <c r="Y46" s="62"/>
    </row>
    <row r="47" spans="1:26" ht="15" customHeight="1" x14ac:dyDescent="0.25">
      <c r="A47" s="92" t="s">
        <v>72</v>
      </c>
      <c r="C47" s="348" t="s">
        <v>73</v>
      </c>
      <c r="D47" s="348"/>
      <c r="E47" s="348"/>
      <c r="F47" s="348"/>
      <c r="G47" s="348"/>
      <c r="H47" s="348"/>
      <c r="I47" s="348"/>
      <c r="J47" s="348"/>
      <c r="K47" s="348"/>
      <c r="N47" s="118"/>
      <c r="O47" s="62"/>
      <c r="R47" s="119"/>
      <c r="S47" s="120"/>
      <c r="T47" s="59"/>
      <c r="V47" s="121"/>
    </row>
    <row r="48" spans="1:26" ht="12.75" customHeight="1" x14ac:dyDescent="0.2">
      <c r="A48" s="92" t="s">
        <v>74</v>
      </c>
      <c r="C48" s="3"/>
      <c r="D48" s="3"/>
      <c r="E48" s="2"/>
      <c r="F48" s="4"/>
      <c r="G48" s="4"/>
      <c r="H48" s="122">
        <f>H8</f>
        <v>44196</v>
      </c>
      <c r="I48" s="26"/>
      <c r="J48" s="26"/>
      <c r="K48" s="27">
        <f>K8</f>
        <v>43830</v>
      </c>
      <c r="N48" s="45"/>
      <c r="R48" s="123"/>
      <c r="S48" s="124"/>
      <c r="T48" s="59"/>
    </row>
    <row r="49" spans="1:22" ht="12.75" customHeight="1" x14ac:dyDescent="0.2">
      <c r="A49" s="92" t="s">
        <v>75</v>
      </c>
      <c r="C49" s="125" t="s">
        <v>76</v>
      </c>
      <c r="D49" s="3"/>
      <c r="E49" s="2"/>
      <c r="F49" s="4"/>
      <c r="G49" s="4"/>
      <c r="H49" s="126">
        <f>H11/S22</f>
        <v>0.8500140839622935</v>
      </c>
      <c r="I49" s="127"/>
      <c r="J49" s="127"/>
      <c r="K49" s="126">
        <f>K11/V22</f>
        <v>1.0270943672629587</v>
      </c>
      <c r="L49" s="58"/>
      <c r="O49" s="66"/>
      <c r="R49" s="128"/>
      <c r="S49" s="129"/>
      <c r="T49" s="59"/>
      <c r="U49" s="128"/>
      <c r="V49" s="130"/>
    </row>
    <row r="50" spans="1:22" ht="12.75" customHeight="1" x14ac:dyDescent="0.2">
      <c r="A50" s="92" t="s">
        <v>77</v>
      </c>
      <c r="C50" s="125" t="s">
        <v>78</v>
      </c>
      <c r="D50" s="3"/>
      <c r="E50" s="2"/>
      <c r="F50" s="4"/>
      <c r="G50" s="4"/>
      <c r="H50" s="126">
        <f>H22/S22</f>
        <v>1.1189377468073416</v>
      </c>
      <c r="I50" s="131"/>
      <c r="J50" s="131"/>
      <c r="K50" s="126">
        <f>K22/V22</f>
        <v>1.3536026077006553</v>
      </c>
      <c r="O50" s="66"/>
      <c r="R50" s="132"/>
      <c r="S50" s="120"/>
      <c r="T50" s="59"/>
    </row>
    <row r="51" spans="1:22" ht="12.75" customHeight="1" x14ac:dyDescent="0.2">
      <c r="A51" s="92" t="s">
        <v>79</v>
      </c>
      <c r="C51" s="125" t="s">
        <v>80</v>
      </c>
      <c r="D51" s="3"/>
      <c r="E51" s="2"/>
      <c r="F51" s="4"/>
      <c r="G51" s="4"/>
      <c r="H51" s="126">
        <f>(H22+H27)/(S22+S31)</f>
        <v>0.23792156188767533</v>
      </c>
      <c r="I51" s="127"/>
      <c r="J51" s="127"/>
      <c r="K51" s="126">
        <f>(K22+K27)/(V22+V31)</f>
        <v>0.21645676585560988</v>
      </c>
      <c r="N51" s="73"/>
      <c r="S51" s="73"/>
    </row>
    <row r="52" spans="1:22" ht="12.75" customHeight="1" x14ac:dyDescent="0.2">
      <c r="A52" s="92" t="s">
        <v>81</v>
      </c>
      <c r="C52" s="125" t="s">
        <v>82</v>
      </c>
      <c r="D52" s="3"/>
      <c r="E52" s="2"/>
      <c r="F52" s="4"/>
      <c r="G52" s="4"/>
      <c r="H52" s="126">
        <f>(S22+S31)/S39</f>
        <v>0.49817320115028391</v>
      </c>
      <c r="I52" s="127"/>
      <c r="J52" s="127"/>
      <c r="K52" s="126">
        <f>(V22+V31)/V39</f>
        <v>0.49287580794235547</v>
      </c>
      <c r="O52" s="62"/>
    </row>
    <row r="53" spans="1:22" ht="12.75" customHeight="1" x14ac:dyDescent="0.2">
      <c r="A53" s="92" t="s">
        <v>83</v>
      </c>
      <c r="C53" s="125" t="s">
        <v>84</v>
      </c>
      <c r="D53" s="3"/>
      <c r="E53" s="2"/>
      <c r="F53" s="4"/>
      <c r="G53" s="4"/>
      <c r="H53" s="126">
        <f>S22/(S22+S31)</f>
        <v>0.21263163439300845</v>
      </c>
      <c r="I53" s="127"/>
      <c r="J53" s="127"/>
      <c r="K53" s="126">
        <f>V22/(V22+V31)</f>
        <v>0.15953240949080572</v>
      </c>
      <c r="R53" s="87"/>
      <c r="S53" s="133"/>
    </row>
    <row r="54" spans="1:22" ht="15.75" customHeight="1" x14ac:dyDescent="0.2">
      <c r="A54" s="92" t="s">
        <v>85</v>
      </c>
      <c r="C54" s="125" t="s">
        <v>86</v>
      </c>
      <c r="D54" s="3"/>
      <c r="E54" s="2"/>
      <c r="F54" s="4"/>
      <c r="G54" s="4"/>
      <c r="H54" s="126">
        <f>(H28+H29)/S37</f>
        <v>1.7565300511871913</v>
      </c>
      <c r="I54" s="126"/>
      <c r="J54" s="126"/>
      <c r="K54" s="126">
        <f>(K28+K29)/V37</f>
        <v>1.7615286433804518</v>
      </c>
      <c r="N54" s="66"/>
      <c r="O54" s="66"/>
    </row>
    <row r="55" spans="1:22" ht="10.5" customHeight="1" x14ac:dyDescent="0.2">
      <c r="A55" s="92" t="s">
        <v>87</v>
      </c>
      <c r="C55" s="125" t="s">
        <v>88</v>
      </c>
      <c r="D55" s="3"/>
      <c r="E55" s="2"/>
      <c r="F55" s="4"/>
      <c r="G55" s="4"/>
      <c r="H55" s="126">
        <f>(H28+H29)/(S37+S31)</f>
        <v>0.98590856592185816</v>
      </c>
      <c r="I55" s="127"/>
      <c r="J55" s="127"/>
      <c r="K55" s="126">
        <f>(K28+K29)/(V37+V31)</f>
        <v>0.96954911216536954</v>
      </c>
      <c r="N55" s="66"/>
      <c r="R55" s="66"/>
      <c r="S55" s="134"/>
    </row>
    <row r="56" spans="1:22" ht="13.5" customHeight="1" x14ac:dyDescent="0.2">
      <c r="A56" s="92" t="s">
        <v>89</v>
      </c>
      <c r="C56" s="125"/>
      <c r="D56" s="3"/>
      <c r="E56" s="2"/>
      <c r="F56" s="4"/>
      <c r="G56" s="4"/>
      <c r="H56" s="126"/>
      <c r="I56" s="127"/>
      <c r="J56" s="127"/>
      <c r="K56" s="126"/>
      <c r="N56" s="62"/>
      <c r="R56" s="87"/>
      <c r="S56" s="134"/>
    </row>
    <row r="57" spans="1:22" ht="17.25" customHeight="1" x14ac:dyDescent="0.2">
      <c r="A57" s="92" t="s">
        <v>90</v>
      </c>
      <c r="C57" s="125"/>
      <c r="D57" s="3"/>
      <c r="E57" s="2"/>
      <c r="F57" s="4"/>
      <c r="G57" s="4"/>
      <c r="H57" s="126"/>
      <c r="I57" s="127"/>
      <c r="J57" s="127"/>
      <c r="K57" s="126"/>
      <c r="N57" s="62"/>
      <c r="O57" s="62"/>
      <c r="R57" s="135"/>
      <c r="S57" s="134"/>
    </row>
    <row r="58" spans="1:22" ht="13.5" customHeight="1" x14ac:dyDescent="0.2">
      <c r="A58" s="92" t="s">
        <v>91</v>
      </c>
      <c r="C58" s="125"/>
      <c r="D58" s="3"/>
      <c r="E58" s="2"/>
      <c r="F58" s="4"/>
      <c r="G58" s="4"/>
      <c r="H58" s="126"/>
      <c r="I58" s="127"/>
      <c r="J58" s="127"/>
      <c r="K58" s="126"/>
      <c r="N58" s="66"/>
      <c r="O58" s="87"/>
      <c r="R58" s="45"/>
      <c r="S58" s="134"/>
    </row>
    <row r="59" spans="1:22" ht="13.5" customHeight="1" x14ac:dyDescent="0.2">
      <c r="A59" s="92" t="s">
        <v>92</v>
      </c>
      <c r="C59" s="136"/>
      <c r="H59" s="137"/>
      <c r="I59" s="138"/>
      <c r="J59" s="138"/>
      <c r="K59" s="137"/>
      <c r="N59" s="66"/>
      <c r="R59" s="66"/>
      <c r="S59" s="134"/>
    </row>
    <row r="60" spans="1:22" ht="13.5" customHeight="1" x14ac:dyDescent="0.2">
      <c r="A60" s="92" t="s">
        <v>93</v>
      </c>
      <c r="C60" s="136"/>
      <c r="H60" s="137"/>
      <c r="I60" s="138"/>
      <c r="J60" s="138"/>
      <c r="K60" s="137"/>
      <c r="S60" s="134"/>
    </row>
    <row r="61" spans="1:22" ht="13.5" customHeight="1" x14ac:dyDescent="0.2">
      <c r="A61" s="92" t="s">
        <v>94</v>
      </c>
      <c r="C61" s="139"/>
      <c r="H61" s="137"/>
      <c r="I61" s="138"/>
      <c r="J61" s="138"/>
      <c r="K61" s="137"/>
      <c r="S61" s="134"/>
    </row>
    <row r="62" spans="1:22" ht="12.75" customHeight="1" x14ac:dyDescent="0.2">
      <c r="A62" s="140" t="s">
        <v>95</v>
      </c>
      <c r="C62" s="141"/>
      <c r="D62" s="59"/>
      <c r="E62" s="59"/>
      <c r="R62" s="62"/>
    </row>
    <row r="63" spans="1:22" ht="12.75" customHeight="1" x14ac:dyDescent="0.2">
      <c r="A63" s="140" t="s">
        <v>96</v>
      </c>
      <c r="C63" s="142"/>
      <c r="D63" s="59"/>
      <c r="E63" s="59"/>
    </row>
    <row r="64" spans="1:22" ht="12.75" customHeight="1" x14ac:dyDescent="0.2">
      <c r="A64" s="140" t="s">
        <v>97</v>
      </c>
      <c r="C64" s="142"/>
      <c r="D64" s="59"/>
      <c r="E64" s="59"/>
      <c r="G64" s="143"/>
      <c r="N64" s="62"/>
      <c r="R64" s="45"/>
    </row>
    <row r="65" spans="1:26" ht="12.75" customHeight="1" x14ac:dyDescent="0.2">
      <c r="A65" s="140" t="s">
        <v>98</v>
      </c>
      <c r="C65" s="142"/>
      <c r="D65" s="59"/>
      <c r="E65" s="59"/>
      <c r="G65" s="144"/>
      <c r="R65" s="87"/>
    </row>
    <row r="66" spans="1:26" ht="12.75" customHeight="1" x14ac:dyDescent="0.2">
      <c r="A66" s="140" t="s">
        <v>99</v>
      </c>
      <c r="C66" s="142"/>
      <c r="D66" s="59"/>
      <c r="E66" s="59"/>
      <c r="G66" s="144"/>
    </row>
    <row r="67" spans="1:26" x14ac:dyDescent="0.2">
      <c r="A67" s="140" t="s">
        <v>100</v>
      </c>
      <c r="C67" s="142"/>
      <c r="D67" s="59"/>
      <c r="E67" s="59"/>
      <c r="G67" s="144"/>
      <c r="H67" s="59"/>
    </row>
    <row r="68" spans="1:26" x14ac:dyDescent="0.2">
      <c r="A68" s="140" t="s">
        <v>101</v>
      </c>
      <c r="C68" s="142"/>
      <c r="D68" s="59"/>
      <c r="E68" s="59"/>
      <c r="G68" s="144"/>
    </row>
    <row r="69" spans="1:26" x14ac:dyDescent="0.2">
      <c r="A69" s="140" t="s">
        <v>102</v>
      </c>
      <c r="C69" s="142"/>
      <c r="D69" s="59"/>
      <c r="E69" s="59"/>
      <c r="G69" s="144"/>
    </row>
    <row r="70" spans="1:26" x14ac:dyDescent="0.2">
      <c r="A70" s="140" t="s">
        <v>103</v>
      </c>
      <c r="C70" s="142"/>
      <c r="D70" s="59"/>
      <c r="E70" s="59"/>
      <c r="G70" s="144"/>
    </row>
    <row r="71" spans="1:26" x14ac:dyDescent="0.2">
      <c r="A71" s="145" t="s">
        <v>104</v>
      </c>
      <c r="C71" s="142"/>
      <c r="D71" s="59"/>
      <c r="E71" s="59"/>
      <c r="G71" s="144"/>
    </row>
    <row r="72" spans="1:26" ht="15" x14ac:dyDescent="0.25">
      <c r="A72" s="140" t="s">
        <v>105</v>
      </c>
      <c r="C72" s="142"/>
      <c r="D72" s="59"/>
      <c r="E72" s="59"/>
      <c r="G72" s="146"/>
    </row>
    <row r="73" spans="1:26" ht="15" x14ac:dyDescent="0.25">
      <c r="A73" s="140" t="s">
        <v>106</v>
      </c>
      <c r="C73" s="142"/>
      <c r="D73" s="59"/>
      <c r="E73" s="59"/>
      <c r="G73" s="146"/>
    </row>
    <row r="74" spans="1:26" ht="15" x14ac:dyDescent="0.25">
      <c r="A74" s="140" t="s">
        <v>107</v>
      </c>
      <c r="C74" s="142"/>
      <c r="D74" s="59"/>
      <c r="E74" s="59"/>
      <c r="G74" s="146"/>
    </row>
    <row r="75" spans="1:26" ht="15" x14ac:dyDescent="0.25">
      <c r="A75" s="140" t="s">
        <v>108</v>
      </c>
      <c r="C75" s="142"/>
      <c r="D75" s="59"/>
      <c r="E75" s="59"/>
      <c r="G75" s="146"/>
    </row>
    <row r="76" spans="1:26" ht="15" x14ac:dyDescent="0.25">
      <c r="A76" s="140" t="s">
        <v>109</v>
      </c>
      <c r="C76" s="142"/>
      <c r="D76" s="59"/>
      <c r="E76" s="59"/>
      <c r="G76" s="146"/>
      <c r="Y76" s="147"/>
      <c r="Z76" s="124"/>
    </row>
    <row r="77" spans="1:26" ht="15" x14ac:dyDescent="0.25">
      <c r="A77" s="140" t="s">
        <v>110</v>
      </c>
      <c r="C77" s="142"/>
      <c r="D77" s="59"/>
      <c r="E77" s="59"/>
      <c r="G77" s="146"/>
      <c r="N77" s="134"/>
      <c r="Y77" s="59"/>
      <c r="Z77" s="59"/>
    </row>
    <row r="78" spans="1:26" ht="15" x14ac:dyDescent="0.25">
      <c r="A78" s="140" t="s">
        <v>111</v>
      </c>
      <c r="C78" s="142"/>
      <c r="D78" s="59"/>
      <c r="E78" s="59"/>
      <c r="G78" s="146"/>
      <c r="R78" s="57"/>
      <c r="Y78" s="59"/>
      <c r="Z78" s="59"/>
    </row>
    <row r="79" spans="1:26" ht="15" x14ac:dyDescent="0.25">
      <c r="A79" s="140" t="s">
        <v>112</v>
      </c>
      <c r="C79" s="142"/>
      <c r="D79" s="59"/>
      <c r="E79" s="59"/>
      <c r="G79" s="146"/>
      <c r="N79" s="134"/>
      <c r="Y79" s="59"/>
      <c r="Z79" s="59"/>
    </row>
    <row r="80" spans="1:26" ht="15" x14ac:dyDescent="0.25">
      <c r="C80" s="118"/>
      <c r="D80" s="59"/>
      <c r="E80" s="128"/>
      <c r="G80" s="146"/>
      <c r="Y80" s="59"/>
      <c r="Z80" s="59"/>
    </row>
    <row r="81" spans="1:7" ht="15" x14ac:dyDescent="0.25">
      <c r="C81" s="118"/>
      <c r="D81" s="59"/>
      <c r="E81" s="128"/>
      <c r="G81" s="146"/>
    </row>
    <row r="82" spans="1:7" ht="15" x14ac:dyDescent="0.25">
      <c r="C82" s="118"/>
      <c r="D82" s="59"/>
      <c r="E82" s="128"/>
      <c r="G82" s="146"/>
    </row>
    <row r="83" spans="1:7" ht="15" x14ac:dyDescent="0.25">
      <c r="A83" s="148" t="s">
        <v>74</v>
      </c>
      <c r="C83" s="118"/>
      <c r="D83" s="59"/>
      <c r="E83" s="128"/>
      <c r="G83" s="146"/>
    </row>
    <row r="84" spans="1:7" ht="15" x14ac:dyDescent="0.25">
      <c r="A84" s="149" t="s">
        <v>113</v>
      </c>
      <c r="C84" s="118"/>
      <c r="D84" s="59"/>
      <c r="E84" s="128"/>
      <c r="G84" s="146"/>
    </row>
    <row r="85" spans="1:7" ht="15" x14ac:dyDescent="0.25">
      <c r="A85" s="150" t="s">
        <v>114</v>
      </c>
      <c r="C85" s="59"/>
      <c r="D85" s="59"/>
      <c r="E85" s="128"/>
      <c r="G85" s="146"/>
    </row>
    <row r="86" spans="1:7" ht="15" x14ac:dyDescent="0.25">
      <c r="A86" s="151" t="s">
        <v>115</v>
      </c>
      <c r="E86" s="59"/>
      <c r="G86" s="146"/>
    </row>
    <row r="87" spans="1:7" ht="15" x14ac:dyDescent="0.25">
      <c r="A87" s="151" t="s">
        <v>116</v>
      </c>
      <c r="E87" s="59"/>
      <c r="G87" s="146"/>
    </row>
    <row r="88" spans="1:7" ht="15" x14ac:dyDescent="0.25">
      <c r="A88" s="150" t="s">
        <v>117</v>
      </c>
      <c r="E88" s="59"/>
      <c r="G88" s="146"/>
    </row>
    <row r="89" spans="1:7" ht="15" x14ac:dyDescent="0.25">
      <c r="A89" s="150" t="s">
        <v>118</v>
      </c>
      <c r="E89" s="59"/>
      <c r="G89" s="146"/>
    </row>
    <row r="90" spans="1:7" ht="15" x14ac:dyDescent="0.25">
      <c r="A90" s="1" t="s">
        <v>119</v>
      </c>
      <c r="E90" s="59"/>
      <c r="G90" s="146"/>
    </row>
    <row r="91" spans="1:7" x14ac:dyDescent="0.2">
      <c r="A91" s="1" t="s">
        <v>120</v>
      </c>
      <c r="C91" s="152"/>
      <c r="E91" s="59"/>
    </row>
    <row r="92" spans="1:7" x14ac:dyDescent="0.2">
      <c r="A92" s="1" t="s">
        <v>121</v>
      </c>
      <c r="C92" s="152"/>
      <c r="E92" s="59"/>
    </row>
    <row r="93" spans="1:7" x14ac:dyDescent="0.2">
      <c r="A93" s="153" t="s">
        <v>122</v>
      </c>
      <c r="C93" s="152"/>
      <c r="E93" s="59"/>
    </row>
    <row r="94" spans="1:7" ht="13.5" customHeight="1" x14ac:dyDescent="0.2">
      <c r="A94" s="154" t="s">
        <v>123</v>
      </c>
      <c r="C94" s="155"/>
      <c r="E94" s="59"/>
    </row>
    <row r="95" spans="1:7" x14ac:dyDescent="0.2">
      <c r="A95" s="156" t="s">
        <v>124</v>
      </c>
      <c r="C95" s="157" t="s">
        <v>125</v>
      </c>
      <c r="E95" s="59"/>
      <c r="G95" s="59"/>
    </row>
    <row r="96" spans="1:7" x14ac:dyDescent="0.2">
      <c r="A96" s="154" t="s">
        <v>126</v>
      </c>
      <c r="C96" s="158" t="s">
        <v>127</v>
      </c>
      <c r="E96" s="59"/>
      <c r="G96" s="59"/>
    </row>
    <row r="97" spans="1:7" x14ac:dyDescent="0.2">
      <c r="A97" s="154" t="s">
        <v>128</v>
      </c>
      <c r="C97" s="157" t="s">
        <v>129</v>
      </c>
      <c r="E97" s="59"/>
      <c r="G97" s="59"/>
    </row>
    <row r="98" spans="1:7" x14ac:dyDescent="0.2">
      <c r="A98" s="154" t="s">
        <v>130</v>
      </c>
      <c r="C98" s="158" t="s">
        <v>131</v>
      </c>
      <c r="E98" s="59"/>
      <c r="G98" s="59"/>
    </row>
    <row r="99" spans="1:7" x14ac:dyDescent="0.2">
      <c r="A99" s="154" t="s">
        <v>132</v>
      </c>
      <c r="C99" s="157" t="s">
        <v>133</v>
      </c>
      <c r="E99" s="59"/>
      <c r="G99" s="59"/>
    </row>
    <row r="100" spans="1:7" x14ac:dyDescent="0.2">
      <c r="A100" s="154" t="s">
        <v>134</v>
      </c>
      <c r="C100" s="158" t="s">
        <v>135</v>
      </c>
      <c r="E100" s="59"/>
      <c r="G100" s="59"/>
    </row>
    <row r="101" spans="1:7" x14ac:dyDescent="0.2">
      <c r="A101" s="154" t="s">
        <v>136</v>
      </c>
      <c r="C101" s="157" t="s">
        <v>137</v>
      </c>
      <c r="E101" s="59"/>
      <c r="G101" s="59"/>
    </row>
    <row r="102" spans="1:7" x14ac:dyDescent="0.2">
      <c r="A102" s="154" t="s">
        <v>138</v>
      </c>
      <c r="C102" s="158" t="s">
        <v>139</v>
      </c>
      <c r="E102" s="59"/>
      <c r="G102" s="59"/>
    </row>
    <row r="103" spans="1:7" x14ac:dyDescent="0.2">
      <c r="A103" s="1" t="s">
        <v>140</v>
      </c>
      <c r="C103" s="157" t="s">
        <v>141</v>
      </c>
      <c r="E103" s="59"/>
      <c r="G103" s="59"/>
    </row>
    <row r="104" spans="1:7" x14ac:dyDescent="0.2">
      <c r="A104" s="1" t="s">
        <v>142</v>
      </c>
      <c r="C104" s="158" t="s">
        <v>143</v>
      </c>
      <c r="E104" s="59"/>
      <c r="G104" s="1"/>
    </row>
    <row r="105" spans="1:7" x14ac:dyDescent="0.2">
      <c r="A105" s="1" t="s">
        <v>144</v>
      </c>
      <c r="C105" s="157" t="s">
        <v>145</v>
      </c>
      <c r="E105" s="59"/>
      <c r="G105" s="1"/>
    </row>
    <row r="106" spans="1:7" x14ac:dyDescent="0.2">
      <c r="A106" s="1" t="s">
        <v>146</v>
      </c>
      <c r="C106" s="158" t="s">
        <v>147</v>
      </c>
      <c r="E106" s="59"/>
      <c r="G106" s="1"/>
    </row>
    <row r="107" spans="1:7" x14ac:dyDescent="0.2">
      <c r="A107" s="1" t="s">
        <v>148</v>
      </c>
      <c r="C107" s="159" t="s">
        <v>149</v>
      </c>
      <c r="E107" s="59"/>
    </row>
    <row r="108" spans="1:7" x14ac:dyDescent="0.2">
      <c r="A108" s="52">
        <v>3</v>
      </c>
      <c r="C108" s="160" t="s">
        <v>150</v>
      </c>
      <c r="E108" s="161"/>
    </row>
    <row r="109" spans="1:7" x14ac:dyDescent="0.2">
      <c r="A109" s="162" t="s">
        <v>151</v>
      </c>
      <c r="C109" s="155"/>
      <c r="E109" s="58"/>
    </row>
    <row r="110" spans="1:7" x14ac:dyDescent="0.2">
      <c r="A110" s="163" t="s">
        <v>152</v>
      </c>
      <c r="C110" s="155"/>
      <c r="E110" s="58"/>
    </row>
    <row r="111" spans="1:7" x14ac:dyDescent="0.2">
      <c r="A111" s="164" t="s">
        <v>153</v>
      </c>
      <c r="C111" s="155"/>
    </row>
    <row r="112" spans="1:7" x14ac:dyDescent="0.2">
      <c r="A112" s="164" t="s">
        <v>154</v>
      </c>
      <c r="C112" s="59"/>
    </row>
    <row r="113" spans="1:8" x14ac:dyDescent="0.2">
      <c r="A113" s="165" t="s">
        <v>155</v>
      </c>
    </row>
    <row r="114" spans="1:8" x14ac:dyDescent="0.2">
      <c r="A114" s="165" t="s">
        <v>152</v>
      </c>
    </row>
    <row r="115" spans="1:8" x14ac:dyDescent="0.2">
      <c r="A115" s="165" t="s">
        <v>156</v>
      </c>
    </row>
    <row r="116" spans="1:8" x14ac:dyDescent="0.2">
      <c r="A116" s="165" t="s">
        <v>157</v>
      </c>
      <c r="C116" s="166"/>
      <c r="E116" s="167"/>
    </row>
    <row r="117" spans="1:8" x14ac:dyDescent="0.2">
      <c r="A117" s="165" t="s">
        <v>158</v>
      </c>
      <c r="C117" s="166"/>
      <c r="E117" s="167"/>
    </row>
    <row r="118" spans="1:8" ht="15" x14ac:dyDescent="0.25">
      <c r="A118" s="54" t="s">
        <v>159</v>
      </c>
    </row>
    <row r="119" spans="1:8" ht="15" x14ac:dyDescent="0.25">
      <c r="A119" s="54" t="s">
        <v>160</v>
      </c>
    </row>
    <row r="120" spans="1:8" x14ac:dyDescent="0.2">
      <c r="A120" s="154" t="s">
        <v>161</v>
      </c>
    </row>
    <row r="121" spans="1:8" ht="15" x14ac:dyDescent="0.25">
      <c r="G121" s="146"/>
      <c r="H121" s="1"/>
    </row>
    <row r="122" spans="1:8" ht="15" x14ac:dyDescent="0.25">
      <c r="G122" s="146"/>
      <c r="H122" s="1"/>
    </row>
    <row r="123" spans="1:8" ht="15" x14ac:dyDescent="0.25">
      <c r="G123" s="146"/>
      <c r="H123" s="1"/>
    </row>
    <row r="124" spans="1:8" ht="15" x14ac:dyDescent="0.25">
      <c r="G124" s="146"/>
      <c r="H124" s="1"/>
    </row>
    <row r="125" spans="1:8" ht="15" x14ac:dyDescent="0.25">
      <c r="G125" s="146"/>
      <c r="H125" s="1"/>
    </row>
    <row r="126" spans="1:8" ht="15" x14ac:dyDescent="0.25">
      <c r="G126" s="146"/>
      <c r="H126" s="1"/>
    </row>
    <row r="127" spans="1:8" ht="15" x14ac:dyDescent="0.25">
      <c r="G127" s="146"/>
      <c r="H127" s="1"/>
    </row>
    <row r="128" spans="1:8" ht="15" x14ac:dyDescent="0.25">
      <c r="G128" s="146"/>
      <c r="H128" s="1"/>
    </row>
    <row r="129" spans="1:8" ht="15" x14ac:dyDescent="0.25">
      <c r="G129" s="146"/>
      <c r="H129" s="1"/>
    </row>
    <row r="130" spans="1:8" ht="15" x14ac:dyDescent="0.25">
      <c r="G130" s="146"/>
      <c r="H130" s="1"/>
    </row>
    <row r="131" spans="1:8" ht="15" x14ac:dyDescent="0.25">
      <c r="G131" s="146"/>
      <c r="H131" s="1"/>
    </row>
    <row r="132" spans="1:8" ht="15" x14ac:dyDescent="0.25">
      <c r="G132" s="146"/>
      <c r="H132" s="1"/>
    </row>
    <row r="133" spans="1:8" ht="15" x14ac:dyDescent="0.25">
      <c r="G133" s="146"/>
      <c r="H133" s="1"/>
    </row>
    <row r="134" spans="1:8" ht="15" x14ac:dyDescent="0.25">
      <c r="A134" s="1" t="s">
        <v>162</v>
      </c>
      <c r="G134" s="146"/>
      <c r="H134" s="1"/>
    </row>
    <row r="135" spans="1:8" ht="15" x14ac:dyDescent="0.25">
      <c r="E135" s="1"/>
      <c r="G135" s="146"/>
      <c r="H135" s="1"/>
    </row>
    <row r="136" spans="1:8" ht="15" x14ac:dyDescent="0.25">
      <c r="A136" s="154" t="s">
        <v>123</v>
      </c>
      <c r="D136" s="45">
        <f>VLOOKUP(A136,'[5]Balancete Abril_20'!A5:I948,9,0)</f>
        <v>-68162.990000000005</v>
      </c>
      <c r="E136" s="1" t="s">
        <v>163</v>
      </c>
      <c r="G136" s="146"/>
      <c r="H136" s="1"/>
    </row>
    <row r="137" spans="1:8" ht="15" x14ac:dyDescent="0.25">
      <c r="A137" s="154" t="s">
        <v>124</v>
      </c>
      <c r="D137" s="45">
        <f>IFERROR(VLOOKUP(A137,'[5]Balancete Abril_20'!A6:I949,9,0),0)</f>
        <v>0</v>
      </c>
      <c r="E137" s="1"/>
      <c r="G137" s="146"/>
      <c r="H137" s="1"/>
    </row>
    <row r="138" spans="1:8" ht="15" x14ac:dyDescent="0.25">
      <c r="A138" s="154" t="s">
        <v>126</v>
      </c>
      <c r="D138" s="45">
        <f>VLOOKUP(A138,'[5]Balancete Abril_20'!A7:I950,9,0)</f>
        <v>-266056.96999999997</v>
      </c>
      <c r="E138" s="1" t="s">
        <v>164</v>
      </c>
      <c r="G138" s="146"/>
    </row>
    <row r="139" spans="1:8" ht="15" x14ac:dyDescent="0.25">
      <c r="A139" s="154" t="s">
        <v>128</v>
      </c>
      <c r="D139" s="45">
        <f>VLOOKUP(A139,'[5]Balancete Abril_20'!A8:I951,9,0)</f>
        <v>-2792.72</v>
      </c>
      <c r="E139" s="1" t="s">
        <v>165</v>
      </c>
      <c r="G139" s="146"/>
    </row>
    <row r="140" spans="1:8" x14ac:dyDescent="0.2">
      <c r="A140" s="154" t="s">
        <v>130</v>
      </c>
      <c r="D140" s="45">
        <f>VLOOKUP(A140,'[5]Balancete Abril_20'!A9:I952,9,0)</f>
        <v>-6</v>
      </c>
      <c r="E140" s="1" t="s">
        <v>166</v>
      </c>
    </row>
    <row r="141" spans="1:8" x14ac:dyDescent="0.2">
      <c r="A141" s="154" t="s">
        <v>132</v>
      </c>
      <c r="D141" s="45">
        <f>VLOOKUP(A141,'[5]Balancete Abril_20'!A10:I953,9,0)</f>
        <v>0</v>
      </c>
      <c r="E141" s="1"/>
    </row>
    <row r="142" spans="1:8" x14ac:dyDescent="0.2">
      <c r="A142" s="154" t="s">
        <v>134</v>
      </c>
      <c r="D142" s="45">
        <f>VLOOKUP(A142,'[5]Balancete Abril_20'!A11:I954,9,0)</f>
        <v>0</v>
      </c>
      <c r="E142" s="1"/>
    </row>
    <row r="143" spans="1:8" x14ac:dyDescent="0.2">
      <c r="A143" s="154" t="s">
        <v>136</v>
      </c>
      <c r="D143" s="45">
        <f>VLOOKUP(A143,'[5]Balancete Abril_20'!A12:I955,9,0)</f>
        <v>-7952.96</v>
      </c>
      <c r="E143" s="1" t="s">
        <v>167</v>
      </c>
    </row>
    <row r="144" spans="1:8" x14ac:dyDescent="0.2">
      <c r="A144" s="154" t="s">
        <v>138</v>
      </c>
      <c r="D144" s="45">
        <f>VLOOKUP(A144,'[5]Balancete Abril_20'!A13:I956,9,0)</f>
        <v>-43188.46</v>
      </c>
      <c r="E144" s="1" t="s">
        <v>168</v>
      </c>
    </row>
    <row r="145" spans="1:5" x14ac:dyDescent="0.2">
      <c r="A145" s="168" t="s">
        <v>154</v>
      </c>
      <c r="D145" s="45">
        <f>IFERROR(VLOOKUP(A145,'[5]Balancete Abril_20'!A14:I957,9,0),)</f>
        <v>0</v>
      </c>
      <c r="E145" s="1"/>
    </row>
    <row r="146" spans="1:5" x14ac:dyDescent="0.2">
      <c r="A146" s="165" t="s">
        <v>155</v>
      </c>
      <c r="D146" s="45">
        <f>VLOOKUP(A146,'[5]Balancete Abril_20'!A15:I958,9,0)</f>
        <v>0</v>
      </c>
      <c r="E146" s="1"/>
    </row>
    <row r="147" spans="1:5" x14ac:dyDescent="0.2">
      <c r="A147" s="165" t="s">
        <v>152</v>
      </c>
      <c r="D147" s="45">
        <f>IFERROR(VLOOKUP(A147,'[5]Balancete Abril_20'!A16:I959,9,0),)</f>
        <v>0</v>
      </c>
      <c r="E147" s="1"/>
    </row>
    <row r="148" spans="1:5" x14ac:dyDescent="0.2">
      <c r="A148" s="165" t="s">
        <v>156</v>
      </c>
      <c r="D148" s="45">
        <f>VLOOKUP(A148,'[5]Balancete Abril_20'!A17:I960,9,0)</f>
        <v>-30396.959999999999</v>
      </c>
      <c r="E148" s="1" t="s">
        <v>169</v>
      </c>
    </row>
    <row r="149" spans="1:5" x14ac:dyDescent="0.2">
      <c r="A149" s="165" t="s">
        <v>157</v>
      </c>
      <c r="D149" s="45">
        <f>VLOOKUP(A149,'[5]Balancete Abril_20'!A18:I961,9,0)</f>
        <v>-1127454.1200000001</v>
      </c>
      <c r="E149" s="1" t="s">
        <v>170</v>
      </c>
    </row>
    <row r="150" spans="1:5" x14ac:dyDescent="0.2">
      <c r="A150" s="165" t="s">
        <v>158</v>
      </c>
      <c r="D150" s="45">
        <f>VLOOKUP(A150,'[5]Balancete Abril_20'!A19:I962,9,0)</f>
        <v>-2652945.16</v>
      </c>
      <c r="E150" s="1" t="s">
        <v>171</v>
      </c>
    </row>
    <row r="151" spans="1:5" x14ac:dyDescent="0.2">
      <c r="A151" s="154" t="s">
        <v>161</v>
      </c>
      <c r="D151" s="45">
        <f>VLOOKUP(A151,'[5]Balancete Abril_20'!A20:I963,9,0)</f>
        <v>-50000</v>
      </c>
      <c r="E151" s="1" t="s">
        <v>172</v>
      </c>
    </row>
    <row r="152" spans="1:5" x14ac:dyDescent="0.2">
      <c r="E152" s="1"/>
    </row>
    <row r="153" spans="1:5" x14ac:dyDescent="0.2">
      <c r="E153" s="1"/>
    </row>
    <row r="154" spans="1:5" x14ac:dyDescent="0.2">
      <c r="D154" s="57">
        <f>SUM(D136:D153)</f>
        <v>-4248956.34</v>
      </c>
      <c r="E154" s="1"/>
    </row>
  </sheetData>
  <mergeCells count="1">
    <mergeCell ref="C47:K47"/>
  </mergeCells>
  <pageMargins left="0.78740157480314965" right="0.51181102362204722" top="1.3385826771653544" bottom="0.78740157480314965" header="0.19685039370078741" footer="0.31496062992125984"/>
  <pageSetup paperSize="9" scale="55" orientation="landscape" r:id="rId1"/>
  <headerFooter>
    <oddHeader>&amp;C&amp;G</oddHeader>
    <oddFooter>&amp;R2</oddFooter>
  </headerFooter>
  <rowBreaks count="1" manualBreakCount="1">
    <brk id="50" min="1" max="18" man="1"/>
  </rowBreak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Button 1">
              <controlPr defaultSize="0" print="0" autoFill="0" autoPict="0" macro="[0]!CopiarBalanço">
                <anchor moveWithCells="1" sizeWithCells="1">
                  <from>
                    <xdr:col>23</xdr:col>
                    <xdr:colOff>495300</xdr:colOff>
                    <xdr:row>5</xdr:row>
                    <xdr:rowOff>28575</xdr:rowOff>
                  </from>
                  <to>
                    <xdr:col>23</xdr:col>
                    <xdr:colOff>1533525</xdr:colOff>
                    <xdr:row>7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Q87"/>
  <sheetViews>
    <sheetView showGridLines="0" zoomScaleNormal="100" workbookViewId="0">
      <pane xSplit="5" ySplit="7" topLeftCell="G56" activePane="bottomRight" state="frozen"/>
      <selection pane="topRight" activeCell="E1" sqref="E1"/>
      <selection pane="bottomLeft" activeCell="A11" sqref="A11"/>
      <selection pane="bottomRight" activeCell="AS51" sqref="AS51"/>
    </sheetView>
  </sheetViews>
  <sheetFormatPr defaultRowHeight="15.75" x14ac:dyDescent="0.2"/>
  <cols>
    <col min="1" max="1" width="12.85546875" style="1" hidden="1" customWidth="1"/>
    <col min="2" max="2" width="10.5703125" style="1" hidden="1" customWidth="1"/>
    <col min="3" max="3" width="37.7109375" style="1" customWidth="1"/>
    <col min="4" max="4" width="16.140625" style="1" customWidth="1"/>
    <col min="5" max="5" width="1.7109375" style="1" customWidth="1"/>
    <col min="6" max="6" width="19.28515625" style="275" hidden="1" customWidth="1"/>
    <col min="7" max="7" width="10.140625" style="58" customWidth="1"/>
    <col min="8" max="8" width="2.42578125" style="58" customWidth="1"/>
    <col min="9" max="9" width="10.5703125" style="4" customWidth="1"/>
    <col min="10" max="10" width="1.28515625" style="4" customWidth="1"/>
    <col min="11" max="11" width="0.28515625" style="4" customWidth="1"/>
    <col min="12" max="12" width="11.7109375" style="4" hidden="1" customWidth="1"/>
    <col min="13" max="13" width="0.7109375" style="4" hidden="1" customWidth="1"/>
    <col min="14" max="14" width="11" style="5" hidden="1" customWidth="1"/>
    <col min="15" max="15" width="0.5703125" style="5" customWidth="1"/>
    <col min="16" max="16" width="0.5703125" style="3" customWidth="1"/>
    <col min="17" max="17" width="11.140625" style="3" hidden="1" customWidth="1"/>
    <col min="18" max="18" width="0.5703125" style="3" hidden="1" customWidth="1"/>
    <col min="19" max="19" width="10.140625" style="3" hidden="1" customWidth="1"/>
    <col min="20" max="20" width="19.28515625" style="1" customWidth="1"/>
    <col min="21" max="21" width="30.28515625" style="59" hidden="1" customWidth="1"/>
    <col min="22" max="22" width="10.140625" style="59" hidden="1" customWidth="1"/>
    <col min="23" max="23" width="22.85546875" style="1" hidden="1" customWidth="1"/>
    <col min="24" max="24" width="7.42578125" style="1" hidden="1" customWidth="1"/>
    <col min="25" max="25" width="12.7109375" style="1" hidden="1" customWidth="1"/>
    <col min="26" max="26" width="5.140625" style="1" hidden="1" customWidth="1"/>
    <col min="27" max="27" width="12.5703125" style="1" hidden="1" customWidth="1"/>
    <col min="28" max="28" width="12.85546875" style="1" hidden="1" customWidth="1"/>
    <col min="29" max="29" width="16.5703125" style="1" hidden="1" customWidth="1"/>
    <col min="30" max="30" width="14.28515625" style="1" hidden="1" customWidth="1"/>
    <col min="31" max="31" width="0" style="1" hidden="1" customWidth="1"/>
    <col min="32" max="32" width="11.7109375" style="1" hidden="1" customWidth="1"/>
    <col min="33" max="33" width="10.140625" style="1" hidden="1" customWidth="1"/>
    <col min="34" max="34" width="10.7109375" style="1" hidden="1" customWidth="1"/>
    <col min="35" max="35" width="11.140625" style="1" hidden="1" customWidth="1"/>
    <col min="36" max="36" width="10.42578125" style="1" hidden="1" customWidth="1"/>
    <col min="37" max="37" width="12.5703125" style="1" hidden="1" customWidth="1"/>
    <col min="38" max="38" width="12.28515625" style="1" hidden="1" customWidth="1"/>
    <col min="39" max="39" width="10.140625" style="1" hidden="1" customWidth="1"/>
    <col min="40" max="40" width="12.28515625" style="1" hidden="1" customWidth="1"/>
    <col min="41" max="42" width="11.28515625" style="1" hidden="1" customWidth="1"/>
    <col min="43" max="16384" width="9.140625" style="1"/>
  </cols>
  <sheetData>
    <row r="1" spans="1:23" ht="10.5" customHeight="1" x14ac:dyDescent="0.2">
      <c r="C1" s="2" t="s">
        <v>0</v>
      </c>
      <c r="D1" s="2"/>
      <c r="E1" s="2"/>
      <c r="F1" s="169"/>
      <c r="G1" s="4"/>
      <c r="H1" s="4"/>
      <c r="U1" s="128">
        <f>T4-T3</f>
        <v>0</v>
      </c>
      <c r="V1" s="128"/>
    </row>
    <row r="2" spans="1:23" ht="12.75" customHeight="1" x14ac:dyDescent="0.2">
      <c r="C2" s="2" t="s">
        <v>173</v>
      </c>
      <c r="D2" s="3"/>
      <c r="E2" s="3"/>
      <c r="F2" s="7"/>
      <c r="G2" s="4"/>
      <c r="H2" s="4"/>
      <c r="T2" s="170"/>
    </row>
    <row r="3" spans="1:23" s="59" customFormat="1" ht="9" customHeight="1" x14ac:dyDescent="0.2">
      <c r="C3" s="17" t="s">
        <v>2</v>
      </c>
      <c r="D3" s="20"/>
      <c r="E3" s="20"/>
      <c r="F3" s="171"/>
      <c r="G3" s="4"/>
      <c r="H3" s="4"/>
      <c r="I3" s="4"/>
      <c r="J3" s="4"/>
      <c r="K3" s="4"/>
      <c r="L3" s="4"/>
      <c r="M3" s="4"/>
      <c r="N3" s="5"/>
      <c r="O3" s="5"/>
      <c r="P3" s="5"/>
      <c r="Q3" s="5"/>
      <c r="R3" s="5"/>
      <c r="S3" s="5"/>
      <c r="T3" s="172"/>
    </row>
    <row r="4" spans="1:23" s="59" customFormat="1" ht="15" x14ac:dyDescent="0.2">
      <c r="C4" s="20"/>
      <c r="D4" s="20"/>
      <c r="E4" s="20"/>
      <c r="F4" s="171"/>
      <c r="G4" s="4"/>
      <c r="H4" s="4"/>
      <c r="I4" s="4"/>
      <c r="J4" s="4"/>
      <c r="K4" s="4"/>
      <c r="L4" s="4"/>
      <c r="M4" s="4"/>
      <c r="N4" s="5"/>
      <c r="O4" s="5"/>
      <c r="P4" s="5"/>
      <c r="Q4" s="5"/>
      <c r="R4" s="5"/>
      <c r="S4" s="5"/>
      <c r="T4" s="128"/>
    </row>
    <row r="5" spans="1:23" s="59" customFormat="1" ht="15" x14ac:dyDescent="0.2">
      <c r="C5" s="20"/>
      <c r="D5" s="20"/>
      <c r="E5" s="20"/>
      <c r="F5" s="171"/>
      <c r="G5" s="4"/>
      <c r="H5" s="4"/>
      <c r="I5" s="4"/>
      <c r="J5" s="4"/>
      <c r="K5" s="4"/>
      <c r="L5" s="4"/>
      <c r="M5" s="4"/>
      <c r="N5" s="5"/>
      <c r="O5" s="5"/>
      <c r="P5" s="5"/>
      <c r="Q5" s="5"/>
      <c r="R5" s="5"/>
      <c r="S5" s="5"/>
      <c r="T5" s="128"/>
    </row>
    <row r="6" spans="1:23" s="59" customFormat="1" x14ac:dyDescent="0.2">
      <c r="C6" s="173"/>
      <c r="D6" s="173"/>
      <c r="E6" s="173"/>
      <c r="F6" s="174"/>
      <c r="G6" s="348" t="s">
        <v>174</v>
      </c>
      <c r="H6" s="348"/>
      <c r="I6" s="348"/>
      <c r="J6" s="22"/>
      <c r="K6" s="22"/>
      <c r="L6" s="348" t="s">
        <v>174</v>
      </c>
      <c r="M6" s="348"/>
      <c r="N6" s="348"/>
      <c r="O6" s="22"/>
      <c r="P6" s="5"/>
      <c r="Q6" s="348" t="s">
        <v>175</v>
      </c>
      <c r="R6" s="348"/>
      <c r="S6" s="348"/>
    </row>
    <row r="7" spans="1:23" x14ac:dyDescent="0.2">
      <c r="C7" s="2"/>
      <c r="D7" s="25" t="s">
        <v>5</v>
      </c>
      <c r="E7" s="2"/>
      <c r="F7" s="169"/>
      <c r="G7" s="175">
        <v>44196</v>
      </c>
      <c r="H7" s="176"/>
      <c r="I7" s="175">
        <v>43830</v>
      </c>
      <c r="J7" s="176"/>
      <c r="K7" s="176"/>
      <c r="L7" s="175">
        <v>44165</v>
      </c>
      <c r="M7" s="176"/>
      <c r="N7" s="175">
        <v>43799</v>
      </c>
      <c r="O7" s="176"/>
      <c r="Q7" s="175">
        <f>G7</f>
        <v>44196</v>
      </c>
      <c r="R7" s="176"/>
      <c r="S7" s="175">
        <f>I7</f>
        <v>43830</v>
      </c>
    </row>
    <row r="8" spans="1:23" ht="12.75" customHeight="1" x14ac:dyDescent="0.2">
      <c r="C8" s="2"/>
      <c r="D8" s="2"/>
      <c r="E8" s="2"/>
      <c r="F8" s="169"/>
      <c r="G8" s="4"/>
      <c r="H8" s="4"/>
      <c r="N8" s="4"/>
      <c r="O8" s="4"/>
      <c r="Q8" s="4"/>
      <c r="S8" s="4"/>
    </row>
    <row r="9" spans="1:23" hidden="1" x14ac:dyDescent="0.2">
      <c r="C9" s="2" t="s">
        <v>176</v>
      </c>
      <c r="D9" s="25"/>
      <c r="E9" s="2"/>
      <c r="F9" s="169"/>
      <c r="G9" s="177">
        <f>SUM(G11:G14)</f>
        <v>264686.22037000005</v>
      </c>
      <c r="H9" s="178"/>
      <c r="I9" s="177">
        <f>SUM(I11:I15)</f>
        <v>265836.48865000001</v>
      </c>
      <c r="J9" s="179"/>
      <c r="K9" s="178"/>
      <c r="L9" s="177">
        <f>SUM(L11:L14)</f>
        <v>245776.66972000001</v>
      </c>
      <c r="M9" s="180"/>
      <c r="N9" s="177">
        <f>SUM(N11:N14)</f>
        <v>245853.42969999998</v>
      </c>
      <c r="O9" s="179"/>
      <c r="P9" s="2"/>
      <c r="Q9" s="177">
        <f>SUM(Q11:Q14)</f>
        <v>18909.550650000012</v>
      </c>
      <c r="R9" s="2"/>
      <c r="S9" s="177">
        <f>SUM(S11:S14)</f>
        <v>19983.058950000035</v>
      </c>
    </row>
    <row r="10" spans="1:23" hidden="1" x14ac:dyDescent="0.2">
      <c r="C10" s="2"/>
      <c r="D10" s="25"/>
      <c r="E10" s="2"/>
      <c r="F10" s="169"/>
      <c r="G10" s="179"/>
      <c r="H10" s="179"/>
      <c r="I10" s="179"/>
      <c r="J10" s="179"/>
      <c r="K10" s="179"/>
      <c r="L10" s="179"/>
      <c r="M10" s="180"/>
      <c r="N10" s="179"/>
      <c r="O10" s="179"/>
      <c r="P10" s="2"/>
      <c r="Q10" s="179"/>
      <c r="R10" s="2"/>
      <c r="S10" s="179"/>
    </row>
    <row r="11" spans="1:23" ht="15" hidden="1" x14ac:dyDescent="0.2">
      <c r="A11" s="1" t="s">
        <v>177</v>
      </c>
      <c r="C11" s="3" t="s">
        <v>178</v>
      </c>
      <c r="D11" s="25"/>
      <c r="E11" s="3"/>
      <c r="F11" s="181">
        <f>VLOOKUP(A11,'[5]Balancete Dez_20'!A6:I1268,9,0)</f>
        <v>-161606871.16</v>
      </c>
      <c r="G11" s="182">
        <f>-F11/1000</f>
        <v>161606.87116000001</v>
      </c>
      <c r="H11" s="6"/>
      <c r="I11" s="182">
        <v>198996.10137000002</v>
      </c>
      <c r="J11" s="5"/>
      <c r="K11" s="183"/>
      <c r="L11" s="182">
        <v>149480.85821000001</v>
      </c>
      <c r="M11" s="180"/>
      <c r="N11" s="184">
        <v>184150.39137999999</v>
      </c>
      <c r="O11" s="185"/>
      <c r="Q11" s="186">
        <f>G11-L11</f>
        <v>12126.012950000004</v>
      </c>
      <c r="S11" s="186">
        <f>I11-N11</f>
        <v>14845.709990000032</v>
      </c>
      <c r="U11" s="187"/>
      <c r="V11" s="120"/>
    </row>
    <row r="12" spans="1:23" ht="15" hidden="1" x14ac:dyDescent="0.25">
      <c r="A12" s="188" t="s">
        <v>179</v>
      </c>
      <c r="B12" s="188"/>
      <c r="C12" s="3" t="s">
        <v>180</v>
      </c>
      <c r="D12" s="25"/>
      <c r="E12" s="3"/>
      <c r="F12" s="181">
        <f>VLOOKUP(A12,'[5]Balancete Dez_20'!A6:I1268,9,0)+VLOOKUP(A13,'[5]Balancete Dez_20'!A6:I1268,9,0)+VLOOKUP(A14,'[5]Balancete Dez_20'!A6:I1268,9,0)</f>
        <v>-96972672.679999992</v>
      </c>
      <c r="G12" s="182">
        <f>-F12/1000</f>
        <v>96972.672679999989</v>
      </c>
      <c r="H12" s="6"/>
      <c r="I12" s="182">
        <v>60524.376730000004</v>
      </c>
      <c r="J12" s="5"/>
      <c r="K12" s="183"/>
      <c r="L12" s="182">
        <v>90695.882249999981</v>
      </c>
      <c r="M12" s="180"/>
      <c r="N12" s="184">
        <v>55894.851340000001</v>
      </c>
      <c r="O12" s="185"/>
      <c r="Q12" s="186">
        <f>G12-L12</f>
        <v>6276.7904300000082</v>
      </c>
      <c r="S12" s="186">
        <f t="shared" ref="S12:S14" si="0">I12-N12</f>
        <v>4629.5253900000025</v>
      </c>
      <c r="U12" s="187"/>
      <c r="V12" s="120"/>
    </row>
    <row r="13" spans="1:23" ht="15" hidden="1" x14ac:dyDescent="0.25">
      <c r="A13" s="188" t="s">
        <v>181</v>
      </c>
      <c r="B13" s="188"/>
      <c r="C13" s="3" t="s">
        <v>182</v>
      </c>
      <c r="D13" s="189"/>
      <c r="E13" s="3"/>
      <c r="F13" s="181">
        <f>VLOOKUP(A15,'[5]Balancete Dez_20'!A6:I1268,9,0)+VLOOKUP(A16,'[5]Balancete Dez_20'!A6:I1268,9,0)</f>
        <v>-6080967.2400000002</v>
      </c>
      <c r="G13" s="182">
        <f>-F13/1000</f>
        <v>6080.9672399999999</v>
      </c>
      <c r="H13" s="6"/>
      <c r="I13" s="182">
        <v>6080.9672399999999</v>
      </c>
      <c r="J13" s="5"/>
      <c r="K13" s="183"/>
      <c r="L13" s="182">
        <v>5574.219970000001</v>
      </c>
      <c r="M13" s="180"/>
      <c r="N13" s="184">
        <v>5574.219970000001</v>
      </c>
      <c r="O13" s="185"/>
      <c r="Q13" s="186">
        <f>G13-L13</f>
        <v>506.74726999999893</v>
      </c>
      <c r="S13" s="186">
        <f t="shared" si="0"/>
        <v>506.74726999999893</v>
      </c>
      <c r="U13" s="187"/>
      <c r="V13" s="120"/>
      <c r="W13" s="190"/>
    </row>
    <row r="14" spans="1:23" ht="15" hidden="1" x14ac:dyDescent="0.25">
      <c r="A14" s="188" t="s">
        <v>183</v>
      </c>
      <c r="B14" s="188"/>
      <c r="C14" s="3" t="s">
        <v>184</v>
      </c>
      <c r="D14" s="25"/>
      <c r="E14" s="3"/>
      <c r="F14" s="181">
        <f>VLOOKUP(A17,'[5]Balancete Dez_20'!A6:I1268,9,0)</f>
        <v>-25709.29</v>
      </c>
      <c r="G14" s="191">
        <f>-F14/1000</f>
        <v>25.709289999999999</v>
      </c>
      <c r="H14" s="6"/>
      <c r="I14" s="182">
        <v>235.04330999999999</v>
      </c>
      <c r="J14" s="5"/>
      <c r="K14" s="183"/>
      <c r="L14" s="192">
        <v>25.709289999999999</v>
      </c>
      <c r="M14" s="180"/>
      <c r="N14" s="184">
        <v>233.96701000000002</v>
      </c>
      <c r="O14" s="193"/>
      <c r="Q14" s="194">
        <f>G14-L14</f>
        <v>0</v>
      </c>
      <c r="S14" s="186">
        <f t="shared" si="0"/>
        <v>1.0762999999999749</v>
      </c>
      <c r="U14" s="187"/>
      <c r="V14" s="120"/>
      <c r="W14" s="120"/>
    </row>
    <row r="15" spans="1:23" ht="12.75" hidden="1" customHeight="1" x14ac:dyDescent="0.25">
      <c r="A15" s="188" t="s">
        <v>185</v>
      </c>
      <c r="B15" s="188"/>
      <c r="C15" s="3"/>
      <c r="D15" s="25"/>
      <c r="E15" s="3"/>
      <c r="F15" s="181"/>
      <c r="G15" s="195"/>
      <c r="H15" s="196"/>
      <c r="I15" s="197"/>
      <c r="J15" s="198"/>
      <c r="K15" s="199"/>
      <c r="L15" s="179"/>
      <c r="M15" s="180"/>
      <c r="N15" s="180"/>
      <c r="O15" s="186"/>
      <c r="Q15" s="180"/>
      <c r="S15" s="180"/>
      <c r="U15" s="187"/>
      <c r="V15" s="120"/>
      <c r="W15" s="120"/>
    </row>
    <row r="16" spans="1:23" hidden="1" x14ac:dyDescent="0.25">
      <c r="A16" s="188" t="s">
        <v>186</v>
      </c>
      <c r="B16" s="188"/>
      <c r="C16" s="2" t="s">
        <v>187</v>
      </c>
      <c r="D16" s="25"/>
      <c r="E16" s="2"/>
      <c r="F16" s="200"/>
      <c r="G16" s="201">
        <f>+G18</f>
        <v>-32460.608840000001</v>
      </c>
      <c r="H16" s="183"/>
      <c r="I16" s="201">
        <f>I18</f>
        <v>-32989.973789999996</v>
      </c>
      <c r="J16" s="202"/>
      <c r="K16" s="183"/>
      <c r="L16" s="201">
        <f>L18</f>
        <v>-30093.640829999997</v>
      </c>
      <c r="M16" s="203"/>
      <c r="N16" s="201">
        <f>N18</f>
        <v>-30510.26946</v>
      </c>
      <c r="O16" s="202"/>
      <c r="P16" s="2"/>
      <c r="Q16" s="201">
        <f>+Q18</f>
        <v>-2366.9680100000041</v>
      </c>
      <c r="R16" s="2"/>
      <c r="S16" s="201">
        <f>I16-N16</f>
        <v>-2479.7043299999968</v>
      </c>
      <c r="T16" s="87"/>
      <c r="U16" s="187"/>
      <c r="V16" s="120"/>
      <c r="W16" s="120"/>
    </row>
    <row r="17" spans="1:31" s="61" customFormat="1" ht="15" hidden="1" x14ac:dyDescent="0.25">
      <c r="A17" s="188" t="s">
        <v>188</v>
      </c>
      <c r="B17" s="188"/>
      <c r="C17" s="3"/>
      <c r="D17" s="25"/>
      <c r="E17" s="3"/>
      <c r="F17" s="181"/>
      <c r="G17" s="179"/>
      <c r="H17" s="204"/>
      <c r="I17" s="179"/>
      <c r="J17" s="179"/>
      <c r="K17" s="204"/>
      <c r="L17" s="179"/>
      <c r="M17" s="180"/>
      <c r="N17" s="180"/>
      <c r="O17" s="180"/>
      <c r="P17" s="3"/>
      <c r="Q17" s="180"/>
      <c r="R17" s="3"/>
      <c r="S17" s="180"/>
      <c r="U17" s="187"/>
      <c r="V17" s="120"/>
      <c r="W17" s="120"/>
    </row>
    <row r="18" spans="1:31" ht="12" hidden="1" customHeight="1" x14ac:dyDescent="0.2">
      <c r="C18" s="3" t="s">
        <v>189</v>
      </c>
      <c r="D18" s="25"/>
      <c r="E18" s="3"/>
      <c r="F18" s="181">
        <f>VLOOKUP(A19,'[5]Balancete Dez_20'!A6:I1268,9,0)</f>
        <v>32460608.84</v>
      </c>
      <c r="G18" s="203">
        <f>-F18/1000</f>
        <v>-32460.608840000001</v>
      </c>
      <c r="H18" s="183"/>
      <c r="I18" s="205">
        <v>-32989.973789999996</v>
      </c>
      <c r="J18" s="203"/>
      <c r="K18" s="183"/>
      <c r="L18" s="203">
        <v>-30093.640829999997</v>
      </c>
      <c r="M18" s="180"/>
      <c r="N18" s="205">
        <v>-30510.26946</v>
      </c>
      <c r="O18" s="19"/>
      <c r="Q18" s="19">
        <f>G18-L18</f>
        <v>-2366.9680100000041</v>
      </c>
      <c r="S18" s="19">
        <f>I18-N18</f>
        <v>-2479.7043299999968</v>
      </c>
      <c r="T18" s="87"/>
      <c r="U18" s="187"/>
      <c r="V18" s="120"/>
      <c r="W18" s="120"/>
    </row>
    <row r="19" spans="1:31" ht="12.75" hidden="1" customHeight="1" x14ac:dyDescent="0.2">
      <c r="A19" s="1" t="s">
        <v>190</v>
      </c>
      <c r="C19" s="3"/>
      <c r="D19" s="25"/>
      <c r="E19" s="3"/>
      <c r="F19" s="181"/>
      <c r="G19" s="18"/>
      <c r="H19" s="18"/>
      <c r="I19" s="179"/>
      <c r="J19" s="179"/>
      <c r="K19" s="204"/>
      <c r="L19" s="18"/>
      <c r="M19" s="180"/>
      <c r="N19" s="180"/>
      <c r="O19" s="180"/>
      <c r="Q19" s="180"/>
      <c r="S19" s="180"/>
      <c r="U19" s="187"/>
      <c r="V19" s="120"/>
      <c r="W19" s="120"/>
    </row>
    <row r="20" spans="1:31" x14ac:dyDescent="0.2">
      <c r="C20" s="2" t="s">
        <v>191</v>
      </c>
      <c r="D20" s="25">
        <v>7</v>
      </c>
      <c r="E20" s="2"/>
      <c r="F20" s="169"/>
      <c r="G20" s="177">
        <f>+G9+G16</f>
        <v>232225.61153000005</v>
      </c>
      <c r="H20" s="183"/>
      <c r="I20" s="177">
        <f>I9+I16</f>
        <v>232846.51486000002</v>
      </c>
      <c r="J20" s="179"/>
      <c r="K20" s="183"/>
      <c r="L20" s="177">
        <f>+L9+L16</f>
        <v>215683.02889000002</v>
      </c>
      <c r="M20" s="180"/>
      <c r="N20" s="177">
        <f>+N9+N16</f>
        <v>215343.16023999997</v>
      </c>
      <c r="O20" s="179"/>
      <c r="P20" s="2"/>
      <c r="Q20" s="177">
        <f>+Q9+Q16</f>
        <v>16542.582640000008</v>
      </c>
      <c r="R20" s="2"/>
      <c r="S20" s="177">
        <f>I20-N20</f>
        <v>17503.354620000056</v>
      </c>
      <c r="U20" s="190"/>
      <c r="V20" s="190"/>
      <c r="W20" s="120"/>
    </row>
    <row r="21" spans="1:31" s="61" customFormat="1" ht="15" x14ac:dyDescent="0.2">
      <c r="C21" s="3"/>
      <c r="D21" s="25"/>
      <c r="E21" s="3"/>
      <c r="F21" s="206"/>
      <c r="G21" s="179"/>
      <c r="H21" s="204"/>
      <c r="I21" s="179"/>
      <c r="J21" s="179"/>
      <c r="K21" s="204"/>
      <c r="L21" s="179"/>
      <c r="M21" s="180"/>
      <c r="N21" s="180"/>
      <c r="O21" s="180"/>
      <c r="P21" s="3"/>
      <c r="Q21" s="180"/>
      <c r="R21" s="3"/>
      <c r="S21" s="180"/>
      <c r="U21" s="187"/>
      <c r="V21" s="120"/>
      <c r="W21" s="120"/>
      <c r="AA21" s="61" t="s">
        <v>192</v>
      </c>
    </row>
    <row r="22" spans="1:31" ht="15" x14ac:dyDescent="0.2">
      <c r="A22" s="1" t="s">
        <v>193</v>
      </c>
      <c r="C22" s="2" t="s">
        <v>194</v>
      </c>
      <c r="D22" s="25">
        <v>8</v>
      </c>
      <c r="E22" s="2"/>
      <c r="F22" s="181">
        <f>VLOOKUP(A22,'[5]Balancete Dez_20'!A6:I1268,9,0)</f>
        <v>69496918.269999996</v>
      </c>
      <c r="G22" s="203">
        <f>-F22/1000</f>
        <v>-69496.918269999995</v>
      </c>
      <c r="H22" s="183"/>
      <c r="I22" s="207">
        <v>-61565.394260000001</v>
      </c>
      <c r="J22" s="207"/>
      <c r="K22" s="183"/>
      <c r="L22" s="19">
        <v>-61453.318520000001</v>
      </c>
      <c r="M22" s="180"/>
      <c r="N22" s="208">
        <v>-53603.329389999999</v>
      </c>
      <c r="O22" s="19"/>
      <c r="Q22" s="19">
        <f>G22-L22</f>
        <v>-8043.5997499999939</v>
      </c>
      <c r="S22" s="19">
        <f>I22-N22</f>
        <v>-7962.064870000002</v>
      </c>
      <c r="T22" s="87"/>
      <c r="U22" s="187"/>
      <c r="V22" s="120"/>
      <c r="W22" s="120"/>
    </row>
    <row r="23" spans="1:31" s="61" customFormat="1" ht="10.5" customHeight="1" x14ac:dyDescent="0.25">
      <c r="A23" s="188" t="s">
        <v>195</v>
      </c>
      <c r="B23" s="188"/>
      <c r="C23" s="3"/>
      <c r="D23" s="25"/>
      <c r="E23" s="3"/>
      <c r="F23" s="206"/>
      <c r="G23" s="179"/>
      <c r="H23" s="204"/>
      <c r="I23" s="179"/>
      <c r="J23" s="179"/>
      <c r="K23" s="204"/>
      <c r="L23" s="179"/>
      <c r="M23" s="180"/>
      <c r="N23" s="180"/>
      <c r="O23" s="180"/>
      <c r="P23" s="3"/>
      <c r="Q23" s="180"/>
      <c r="R23" s="3"/>
      <c r="S23" s="180"/>
      <c r="U23" s="187"/>
      <c r="V23" s="120"/>
      <c r="W23" s="120"/>
      <c r="Z23" s="209"/>
      <c r="AA23" s="209"/>
    </row>
    <row r="24" spans="1:31" x14ac:dyDescent="0.2">
      <c r="C24" s="2" t="s">
        <v>196</v>
      </c>
      <c r="D24" s="25"/>
      <c r="E24" s="2"/>
      <c r="F24" s="169"/>
      <c r="G24" s="177">
        <f>+G20+G22</f>
        <v>162728.69326000006</v>
      </c>
      <c r="H24" s="183"/>
      <c r="I24" s="177">
        <f>+I20++I22</f>
        <v>171281.12060000002</v>
      </c>
      <c r="J24" s="179"/>
      <c r="K24" s="183"/>
      <c r="L24" s="177">
        <f>+L20+L22</f>
        <v>154229.71037000002</v>
      </c>
      <c r="M24" s="180"/>
      <c r="N24" s="177">
        <f>+N20+N22</f>
        <v>161739.83084999997</v>
      </c>
      <c r="O24" s="179"/>
      <c r="P24" s="2"/>
      <c r="Q24" s="177">
        <f>+Q20+Q22</f>
        <v>8498.9828900000139</v>
      </c>
      <c r="R24" s="2"/>
      <c r="S24" s="177">
        <f>+S20+S22</f>
        <v>9541.2897500000545</v>
      </c>
      <c r="T24" s="87"/>
      <c r="U24" s="187"/>
      <c r="V24" s="120"/>
      <c r="W24" s="120"/>
      <c r="Z24" s="87"/>
      <c r="AA24" s="87"/>
    </row>
    <row r="25" spans="1:31" s="61" customFormat="1" ht="15" x14ac:dyDescent="0.2">
      <c r="C25" s="3"/>
      <c r="D25" s="25"/>
      <c r="E25" s="3"/>
      <c r="F25" s="206"/>
      <c r="G25" s="179"/>
      <c r="H25" s="204"/>
      <c r="I25" s="179"/>
      <c r="J25" s="179"/>
      <c r="K25" s="204"/>
      <c r="L25" s="179"/>
      <c r="M25" s="180"/>
      <c r="N25" s="180"/>
      <c r="O25" s="180"/>
      <c r="P25" s="3"/>
      <c r="Q25" s="180"/>
      <c r="R25" s="3"/>
      <c r="S25" s="180"/>
      <c r="U25" s="187"/>
      <c r="V25" s="120"/>
      <c r="W25" s="120"/>
    </row>
    <row r="26" spans="1:31" x14ac:dyDescent="0.2">
      <c r="C26" s="2" t="s">
        <v>197</v>
      </c>
      <c r="D26" s="25">
        <v>9</v>
      </c>
      <c r="E26" s="2"/>
      <c r="F26" s="169"/>
      <c r="G26" s="201">
        <f>+SUM(G28:G32)</f>
        <v>-83304.345490000007</v>
      </c>
      <c r="H26" s="183"/>
      <c r="I26" s="201">
        <f>SUM(I28:I32)</f>
        <v>-56266.254160000004</v>
      </c>
      <c r="J26" s="202"/>
      <c r="K26" s="183"/>
      <c r="L26" s="201">
        <f>+SUM(L28:L33)</f>
        <v>-76345.351899999994</v>
      </c>
      <c r="M26" s="203"/>
      <c r="N26" s="201">
        <f>+SUM(N28:N32)</f>
        <v>-51061.362000000001</v>
      </c>
      <c r="O26" s="202"/>
      <c r="P26" s="2"/>
      <c r="Q26" s="201">
        <f>+SUM(Q28:Q33)</f>
        <v>-6958.9935899999955</v>
      </c>
      <c r="R26" s="2"/>
      <c r="S26" s="201">
        <f>I26-N26</f>
        <v>-5204.8921600000031</v>
      </c>
      <c r="T26" s="87"/>
      <c r="U26" s="187"/>
      <c r="V26" s="120"/>
      <c r="W26" s="120"/>
    </row>
    <row r="27" spans="1:31" s="61" customFormat="1" ht="15" x14ac:dyDescent="0.2">
      <c r="C27" s="3"/>
      <c r="D27" s="25"/>
      <c r="E27" s="3"/>
      <c r="F27" s="206"/>
      <c r="G27" s="179"/>
      <c r="H27" s="204"/>
      <c r="I27" s="179"/>
      <c r="J27" s="179"/>
      <c r="K27" s="204"/>
      <c r="L27" s="179"/>
      <c r="M27" s="180"/>
      <c r="N27" s="180"/>
      <c r="O27" s="180"/>
      <c r="P27" s="3"/>
      <c r="Q27" s="180"/>
      <c r="R27" s="3"/>
      <c r="S27" s="180"/>
      <c r="U27" s="187"/>
      <c r="V27" s="120"/>
      <c r="W27" s="120"/>
      <c r="Z27" s="3"/>
    </row>
    <row r="28" spans="1:31" ht="15" x14ac:dyDescent="0.2">
      <c r="A28" s="151" t="s">
        <v>198</v>
      </c>
      <c r="B28" s="151"/>
      <c r="C28" s="3" t="s">
        <v>199</v>
      </c>
      <c r="D28" s="25"/>
      <c r="E28" s="3"/>
      <c r="F28" s="181">
        <f>VLOOKUP(A28,'[5]Balancete Dez_20'!A6:I1268,9,0)</f>
        <v>38608960.130000003</v>
      </c>
      <c r="G28" s="203">
        <f>-F28/1000</f>
        <v>-38608.960129999999</v>
      </c>
      <c r="H28" s="183"/>
      <c r="I28" s="19">
        <v>-39641.071090000005</v>
      </c>
      <c r="J28" s="19"/>
      <c r="K28" s="183"/>
      <c r="L28" s="19">
        <v>-35593.963600000003</v>
      </c>
      <c r="M28" s="180"/>
      <c r="N28" s="19">
        <v>-35975.932679999998</v>
      </c>
      <c r="O28" s="19"/>
      <c r="Q28" s="19">
        <f>G28-L28</f>
        <v>-3014.9965299999967</v>
      </c>
      <c r="S28" s="19">
        <f>I28-N28</f>
        <v>-3665.1384100000068</v>
      </c>
      <c r="T28" s="210"/>
      <c r="U28" s="187"/>
      <c r="V28" s="120"/>
      <c r="W28" s="120"/>
      <c r="X28" s="211"/>
      <c r="Z28" s="211"/>
      <c r="AA28" s="212"/>
    </row>
    <row r="29" spans="1:31" ht="15" x14ac:dyDescent="0.25">
      <c r="A29" s="213" t="s">
        <v>200</v>
      </c>
      <c r="B29" s="213"/>
      <c r="C29" s="3" t="s">
        <v>201</v>
      </c>
      <c r="D29" s="25"/>
      <c r="E29" s="3"/>
      <c r="F29" s="181">
        <f>(VLOOKUP(A30,'[5]Balancete Dez_20'!A6:I1268,9,0))</f>
        <v>13773604.810000001</v>
      </c>
      <c r="G29" s="203">
        <f>-F29/1000</f>
        <v>-13773.604810000001</v>
      </c>
      <c r="H29" s="183"/>
      <c r="I29" s="19">
        <v>-14678.328009999999</v>
      </c>
      <c r="J29" s="19"/>
      <c r="K29" s="183"/>
      <c r="L29" s="19">
        <v>-11590.907660000001</v>
      </c>
      <c r="M29" s="180"/>
      <c r="N29" s="19">
        <v>-13433.012849999999</v>
      </c>
      <c r="O29" s="19"/>
      <c r="Q29" s="19">
        <f>G29-L29</f>
        <v>-2182.69715</v>
      </c>
      <c r="S29" s="19">
        <f>I29-N29</f>
        <v>-1245.3151600000001</v>
      </c>
      <c r="T29" s="87"/>
      <c r="U29" s="187"/>
      <c r="V29" s="120"/>
      <c r="W29" s="120"/>
      <c r="X29" s="87"/>
      <c r="Z29" s="128"/>
      <c r="AA29" s="87"/>
      <c r="AB29" s="214"/>
    </row>
    <row r="30" spans="1:31" ht="15" x14ac:dyDescent="0.2">
      <c r="A30" s="91" t="s">
        <v>202</v>
      </c>
      <c r="B30" s="91"/>
      <c r="C30" s="3" t="s">
        <v>203</v>
      </c>
      <c r="D30" s="25"/>
      <c r="E30" s="3"/>
      <c r="F30" s="181">
        <f>VLOOKUP(A34,'[5]Balancete Dez_20'!A6:I1268,9,0)</f>
        <v>679454.96</v>
      </c>
      <c r="G30" s="203">
        <f>-F30/1000</f>
        <v>-679.45495999999991</v>
      </c>
      <c r="H30" s="183"/>
      <c r="I30" s="19">
        <v>-332.38885999999997</v>
      </c>
      <c r="J30" s="19"/>
      <c r="K30" s="183"/>
      <c r="L30" s="19">
        <v>-637.97245999999996</v>
      </c>
      <c r="M30" s="180"/>
      <c r="N30" s="19">
        <v>-309.39996000000002</v>
      </c>
      <c r="O30" s="19"/>
      <c r="Q30" s="19">
        <f>G30-L30</f>
        <v>-41.482499999999959</v>
      </c>
      <c r="S30" s="19">
        <f>I30-N30</f>
        <v>-22.988899999999944</v>
      </c>
      <c r="T30" s="87"/>
      <c r="U30" s="187"/>
      <c r="V30" s="120"/>
      <c r="W30" s="120"/>
      <c r="AB30" s="87"/>
      <c r="AC30" s="73"/>
    </row>
    <row r="31" spans="1:31" ht="15" x14ac:dyDescent="0.2">
      <c r="C31" s="3" t="s">
        <v>204</v>
      </c>
      <c r="D31" s="25"/>
      <c r="E31" s="3"/>
      <c r="F31" s="181">
        <f>IFERROR(VLOOKUP(A35,'[5]Balancete Dez_20'!A6:I1268,9,0),)</f>
        <v>12045.52</v>
      </c>
      <c r="G31" s="203">
        <f>-F31/1000</f>
        <v>-12.04552</v>
      </c>
      <c r="H31" s="183"/>
      <c r="I31" s="19">
        <v>308.21211</v>
      </c>
      <c r="J31" s="19"/>
      <c r="K31" s="183"/>
      <c r="L31" s="19">
        <v>-11.05349</v>
      </c>
      <c r="M31" s="180"/>
      <c r="N31" s="19">
        <v>195.34352999999999</v>
      </c>
      <c r="O31" s="19"/>
      <c r="Q31" s="19">
        <f>G31-L31</f>
        <v>-0.99202999999999975</v>
      </c>
      <c r="S31" s="19">
        <f>I31-N31</f>
        <v>112.86858000000001</v>
      </c>
      <c r="T31" s="87"/>
      <c r="U31" s="187"/>
      <c r="V31" s="120"/>
      <c r="W31" s="120"/>
      <c r="X31" s="215"/>
      <c r="AE31" s="66"/>
    </row>
    <row r="32" spans="1:31" ht="15" x14ac:dyDescent="0.2">
      <c r="C32" s="3" t="s">
        <v>205</v>
      </c>
      <c r="D32" s="25"/>
      <c r="E32" s="3"/>
      <c r="F32" s="181">
        <f>IFERROR(VLOOKUP(A36,'[5]Balancete Dez_20'!A6:I1268,9,0),)+IFERROR(VLOOKUP(A48,'[5]Balancete Dez_20'!A6:I1268,9,0),)+IFERROR(VLOOKUP(A49,'[5]Balancete Dez_20'!A6:I1268,9,0),)+IFERROR(VLOOKUP(A50,'[5]Balancete Dez_20'!A6:I1268,9,0),)+IFERROR(VLOOKUP(A51,'[5]Balancete Dez_20'!A6:I1268,9,0),)+IFERROR(VLOOKUP(A52,'[5]Balancete Dez_20'!A6:I1268,9,0),)+IFERROR(VLOOKUP(A53,'[5]Balancete Dez_20'!A6:I1268,9,0),)+IFERROR(VLOOKUP(A54,'[5]Balancete Dez_20'!A6:I1268,9,0),)</f>
        <v>30230280.07</v>
      </c>
      <c r="G32" s="203">
        <f>-F32/1000</f>
        <v>-30230.280070000001</v>
      </c>
      <c r="H32" s="183"/>
      <c r="I32" s="19">
        <v>-1922.67831</v>
      </c>
      <c r="J32" s="19"/>
      <c r="K32" s="183"/>
      <c r="L32" s="19">
        <v>-28511.454690000002</v>
      </c>
      <c r="M32" s="180"/>
      <c r="N32" s="19">
        <v>-1538.36004</v>
      </c>
      <c r="O32" s="19"/>
      <c r="Q32" s="19">
        <f>G32-L32</f>
        <v>-1718.8253799999984</v>
      </c>
      <c r="S32" s="19">
        <f>I32-N32</f>
        <v>-384.31826999999998</v>
      </c>
      <c r="T32" s="87"/>
      <c r="U32" s="187"/>
      <c r="V32" s="120"/>
      <c r="W32" s="216"/>
      <c r="X32" s="215"/>
      <c r="AC32" s="66"/>
      <c r="AE32" s="66"/>
    </row>
    <row r="33" spans="1:31" ht="12" customHeight="1" x14ac:dyDescent="0.2">
      <c r="C33" s="2"/>
      <c r="D33" s="25"/>
      <c r="E33" s="2"/>
      <c r="F33" s="169"/>
      <c r="G33" s="203"/>
      <c r="H33" s="3"/>
      <c r="I33" s="203"/>
      <c r="J33" s="217"/>
      <c r="K33" s="203"/>
      <c r="L33" s="14"/>
      <c r="M33" s="203"/>
      <c r="N33" s="18"/>
      <c r="O33" s="18"/>
      <c r="Q33" s="203"/>
      <c r="S33" s="203"/>
      <c r="U33" s="187"/>
      <c r="V33" s="120"/>
      <c r="W33" s="216"/>
      <c r="X33" s="215"/>
      <c r="AE33" s="66"/>
    </row>
    <row r="34" spans="1:31" ht="15" x14ac:dyDescent="0.2">
      <c r="A34" s="1" t="s">
        <v>206</v>
      </c>
      <c r="C34" s="2" t="s">
        <v>207</v>
      </c>
      <c r="D34" s="25">
        <v>10</v>
      </c>
      <c r="E34" s="2"/>
      <c r="F34" s="181">
        <f>VLOOKUP(A39,'[5]Balancete Dez_20'!A6:I1268,9,0)</f>
        <v>3351661.38</v>
      </c>
      <c r="G34" s="201">
        <f>-F34/1000</f>
        <v>-3351.66138</v>
      </c>
      <c r="H34" s="183"/>
      <c r="I34" s="201">
        <v>-5950.9054599999999</v>
      </c>
      <c r="J34" s="202"/>
      <c r="K34" s="183"/>
      <c r="L34" s="218">
        <v>-2921.5215400000002</v>
      </c>
      <c r="M34" s="180"/>
      <c r="N34" s="219">
        <v>-4893.5847999999996</v>
      </c>
      <c r="O34" s="23"/>
      <c r="Q34" s="218">
        <f>G34-L34</f>
        <v>-430.13983999999982</v>
      </c>
      <c r="S34" s="218">
        <f>I34-N34</f>
        <v>-1057.3206600000003</v>
      </c>
      <c r="U34" s="187"/>
      <c r="V34" s="120"/>
      <c r="AC34" s="214"/>
      <c r="AD34" s="66"/>
      <c r="AE34" s="66"/>
    </row>
    <row r="35" spans="1:31" s="61" customFormat="1" ht="15" x14ac:dyDescent="0.2">
      <c r="A35" s="220" t="s">
        <v>208</v>
      </c>
      <c r="B35" s="220"/>
      <c r="C35" s="3"/>
      <c r="D35" s="25"/>
      <c r="E35" s="3"/>
      <c r="F35" s="206"/>
      <c r="G35" s="198"/>
      <c r="H35" s="199"/>
      <c r="I35" s="198"/>
      <c r="J35" s="198"/>
      <c r="K35" s="199"/>
      <c r="L35" s="198"/>
      <c r="M35" s="180"/>
      <c r="N35" s="186"/>
      <c r="O35" s="186"/>
      <c r="P35" s="3"/>
      <c r="Q35" s="186"/>
      <c r="R35" s="3"/>
      <c r="S35" s="186"/>
      <c r="U35" s="187"/>
      <c r="V35" s="120"/>
      <c r="AD35" s="221"/>
    </row>
    <row r="36" spans="1:31" x14ac:dyDescent="0.2">
      <c r="A36" s="222" t="s">
        <v>209</v>
      </c>
      <c r="B36" s="222"/>
      <c r="C36" s="2" t="s">
        <v>210</v>
      </c>
      <c r="D36" s="25"/>
      <c r="E36" s="2"/>
      <c r="F36" s="169"/>
      <c r="G36" s="177">
        <f>SUM(G38:G39)</f>
        <v>-23204.132900000001</v>
      </c>
      <c r="H36" s="183"/>
      <c r="I36" s="177">
        <f>SUM(I38:I39)</f>
        <v>-25205.610270000001</v>
      </c>
      <c r="J36" s="179"/>
      <c r="K36" s="183"/>
      <c r="L36" s="177">
        <f>SUM(L38:L39)</f>
        <v>-21342.072679999997</v>
      </c>
      <c r="M36" s="180"/>
      <c r="N36" s="177">
        <f>SUM(N38:N39)</f>
        <v>-23319.569809999997</v>
      </c>
      <c r="O36" s="179"/>
      <c r="P36" s="2"/>
      <c r="Q36" s="177">
        <f>SUM(Q38:Q39)</f>
        <v>-1862.0602200000026</v>
      </c>
      <c r="R36" s="2"/>
      <c r="S36" s="177">
        <f>I36-N36</f>
        <v>-1886.0404600000038</v>
      </c>
      <c r="U36" s="187"/>
      <c r="V36" s="120"/>
      <c r="AC36" s="223"/>
      <c r="AD36" s="87"/>
      <c r="AE36" s="66"/>
    </row>
    <row r="37" spans="1:31" s="61" customFormat="1" ht="15" x14ac:dyDescent="0.2">
      <c r="A37" s="224" t="s">
        <v>211</v>
      </c>
      <c r="B37" s="224"/>
      <c r="C37" s="3"/>
      <c r="D37" s="25"/>
      <c r="E37" s="3"/>
      <c r="F37" s="206"/>
      <c r="G37" s="179"/>
      <c r="H37" s="204"/>
      <c r="I37" s="179"/>
      <c r="J37" s="179"/>
      <c r="K37" s="204"/>
      <c r="L37" s="179"/>
      <c r="M37" s="180"/>
      <c r="N37" s="180"/>
      <c r="O37" s="180"/>
      <c r="P37" s="3"/>
      <c r="Q37" s="180"/>
      <c r="R37" s="3"/>
      <c r="S37" s="180"/>
      <c r="U37" s="187"/>
      <c r="V37" s="120"/>
    </row>
    <row r="38" spans="1:31" ht="15" x14ac:dyDescent="0.2">
      <c r="A38" s="224" t="s">
        <v>212</v>
      </c>
      <c r="B38" s="224"/>
      <c r="C38" s="3" t="s">
        <v>213</v>
      </c>
      <c r="D38" s="25"/>
      <c r="E38" s="3"/>
      <c r="F38" s="181">
        <f>VLOOKUP(A40,'[5]Balancete Dez_20'!A6:I1268,9,0)</f>
        <v>-2794017.59</v>
      </c>
      <c r="G38" s="203">
        <f>-F38/1000</f>
        <v>2794.0175899999999</v>
      </c>
      <c r="H38" s="183"/>
      <c r="I38" s="19">
        <v>3444.5564599999998</v>
      </c>
      <c r="J38" s="19"/>
      <c r="K38" s="183"/>
      <c r="L38" s="203">
        <v>2723.4749300000003</v>
      </c>
      <c r="M38" s="180"/>
      <c r="N38" s="19">
        <v>3112.6484100000002</v>
      </c>
      <c r="O38" s="225"/>
      <c r="Q38" s="19">
        <f>G38-L38</f>
        <v>70.542659999999614</v>
      </c>
      <c r="S38" s="19">
        <f>I38-N38</f>
        <v>331.90804999999955</v>
      </c>
      <c r="T38" s="87"/>
      <c r="U38" s="187"/>
      <c r="V38" s="120"/>
      <c r="X38" s="226"/>
      <c r="Y38" s="226"/>
    </row>
    <row r="39" spans="1:31" ht="15" x14ac:dyDescent="0.2">
      <c r="A39" s="61" t="s">
        <v>214</v>
      </c>
      <c r="B39" s="61"/>
      <c r="C39" s="3" t="s">
        <v>215</v>
      </c>
      <c r="D39" s="25"/>
      <c r="E39" s="3"/>
      <c r="F39" s="181">
        <f>VLOOKUP(A41,'[5]Balancete Dez_20'!A6:I1268,9,0)</f>
        <v>25998150.489999998</v>
      </c>
      <c r="G39" s="203">
        <f>-F39/1000</f>
        <v>-25998.15049</v>
      </c>
      <c r="H39" s="183"/>
      <c r="I39" s="19">
        <v>-28650.166730000001</v>
      </c>
      <c r="J39" s="19"/>
      <c r="K39" s="183"/>
      <c r="L39" s="203">
        <v>-24065.547609999998</v>
      </c>
      <c r="M39" s="180"/>
      <c r="N39" s="19">
        <v>-26432.218219999999</v>
      </c>
      <c r="O39" s="225"/>
      <c r="Q39" s="19">
        <f>G39-L39</f>
        <v>-1932.6028800000022</v>
      </c>
      <c r="S39" s="19">
        <f>I39-N39</f>
        <v>-2217.948510000002</v>
      </c>
      <c r="T39" s="87"/>
      <c r="U39" s="227" t="s">
        <v>216</v>
      </c>
      <c r="W39" s="227" t="s">
        <v>217</v>
      </c>
    </row>
    <row r="40" spans="1:31" ht="12.75" customHeight="1" x14ac:dyDescent="0.2">
      <c r="A40" s="228" t="s">
        <v>218</v>
      </c>
      <c r="B40" s="228"/>
      <c r="C40" s="3"/>
      <c r="D40" s="25"/>
      <c r="E40" s="3"/>
      <c r="F40" s="181"/>
      <c r="G40" s="179"/>
      <c r="H40" s="204"/>
      <c r="I40" s="179"/>
      <c r="J40" s="179"/>
      <c r="K40" s="204"/>
      <c r="L40" s="179"/>
      <c r="M40" s="180"/>
      <c r="N40" s="180"/>
      <c r="O40" s="180"/>
      <c r="Q40" s="180"/>
      <c r="S40" s="180"/>
      <c r="U40" s="59" t="s">
        <v>219</v>
      </c>
      <c r="V40" s="128">
        <f>G48</f>
        <v>30583.558700000056</v>
      </c>
      <c r="W40" s="87">
        <f>V40</f>
        <v>30583.558700000056</v>
      </c>
      <c r="X40" s="66"/>
      <c r="AC40" s="66"/>
    </row>
    <row r="41" spans="1:31" x14ac:dyDescent="0.2">
      <c r="A41" s="1" t="s">
        <v>220</v>
      </c>
      <c r="C41" s="2" t="s">
        <v>221</v>
      </c>
      <c r="D41" s="25"/>
      <c r="E41" s="2"/>
      <c r="F41" s="200"/>
      <c r="G41" s="177">
        <f>+G24+G26+G36+G34</f>
        <v>52868.553490000057</v>
      </c>
      <c r="H41" s="183"/>
      <c r="I41" s="177">
        <f>I24+I26+I34+I36</f>
        <v>83858.350710000013</v>
      </c>
      <c r="J41" s="179"/>
      <c r="K41" s="183"/>
      <c r="L41" s="177">
        <f>+L24+L26+L36+L34</f>
        <v>53620.764250000022</v>
      </c>
      <c r="M41" s="180"/>
      <c r="N41" s="177">
        <f>+N24+N26+N36+N34</f>
        <v>82465.314239999978</v>
      </c>
      <c r="O41" s="179"/>
      <c r="P41" s="2"/>
      <c r="Q41" s="177">
        <f>G41-L41</f>
        <v>-752.21075999996538</v>
      </c>
      <c r="R41" s="2"/>
      <c r="S41" s="177">
        <f>+S24+S26+S36+S34</f>
        <v>1393.0364700000473</v>
      </c>
      <c r="U41" s="59" t="s">
        <v>222</v>
      </c>
      <c r="V41" s="229">
        <f>'[5]Balanço Patrimonial'!S15</f>
        <v>77791.130579999997</v>
      </c>
      <c r="W41" s="229">
        <f>V41</f>
        <v>77791.130579999997</v>
      </c>
      <c r="Y41" s="230" t="s">
        <v>223</v>
      </c>
      <c r="AC41" s="66"/>
    </row>
    <row r="42" spans="1:31" s="61" customFormat="1" ht="15" x14ac:dyDescent="0.2">
      <c r="A42" s="231"/>
      <c r="B42" s="231"/>
      <c r="C42" s="3"/>
      <c r="D42" s="25"/>
      <c r="E42" s="3"/>
      <c r="F42" s="181"/>
      <c r="G42" s="198"/>
      <c r="H42" s="199"/>
      <c r="I42" s="198"/>
      <c r="J42" s="198"/>
      <c r="K42" s="199"/>
      <c r="L42" s="198"/>
      <c r="M42" s="180"/>
      <c r="N42" s="186"/>
      <c r="O42" s="186"/>
      <c r="P42" s="3"/>
      <c r="Q42" s="186"/>
      <c r="R42" s="3"/>
      <c r="S42" s="186"/>
      <c r="U42" s="232" t="s">
        <v>224</v>
      </c>
      <c r="V42" s="112">
        <f>V40+V41</f>
        <v>108374.68928000005</v>
      </c>
      <c r="W42" s="233">
        <f>SUM(W40:W41)</f>
        <v>108374.68928000005</v>
      </c>
      <c r="X42" s="221"/>
      <c r="AC42" s="221"/>
    </row>
    <row r="43" spans="1:31" x14ac:dyDescent="0.2">
      <c r="A43" s="234"/>
      <c r="B43" s="234"/>
      <c r="C43" s="2" t="s">
        <v>225</v>
      </c>
      <c r="D43" s="25">
        <v>11</v>
      </c>
      <c r="E43" s="2"/>
      <c r="F43" s="200"/>
      <c r="G43" s="201">
        <f>+SUM(G44:G46)</f>
        <v>-22284.994790000001</v>
      </c>
      <c r="H43" s="183"/>
      <c r="I43" s="201">
        <f>SUM(I44:I46)</f>
        <v>-27040.014540000004</v>
      </c>
      <c r="J43" s="202"/>
      <c r="K43" s="183"/>
      <c r="L43" s="201">
        <f>+SUM(L44:L46)</f>
        <v>-22525.211029999999</v>
      </c>
      <c r="M43" s="203"/>
      <c r="N43" s="201">
        <f>+SUM(N44:N46)</f>
        <v>-26536.783470000002</v>
      </c>
      <c r="O43" s="202"/>
      <c r="P43" s="2"/>
      <c r="Q43" s="201">
        <f>+SUM(Q44:Q46)</f>
        <v>240.21623999999974</v>
      </c>
      <c r="R43" s="2"/>
      <c r="S43" s="201">
        <f>I43-N43</f>
        <v>-503.23107000000164</v>
      </c>
      <c r="T43" s="87"/>
      <c r="U43" s="59" t="s">
        <v>226</v>
      </c>
      <c r="V43" s="128">
        <f>V42/2</f>
        <v>54187.344640000025</v>
      </c>
      <c r="W43" s="229">
        <f>W41*2</f>
        <v>155582.26115999999</v>
      </c>
      <c r="X43" s="66"/>
      <c r="AC43" s="235"/>
    </row>
    <row r="44" spans="1:31" ht="15" x14ac:dyDescent="0.2">
      <c r="A44" s="236"/>
      <c r="B44" s="237"/>
      <c r="C44" s="3" t="s">
        <v>227</v>
      </c>
      <c r="D44" s="25"/>
      <c r="E44" s="3"/>
      <c r="F44" s="181">
        <f>VLOOKUP(A45,'[5]Balancete Dez_20'!A6:I1268,9,0)</f>
        <v>6011405.7800000003</v>
      </c>
      <c r="G44" s="203">
        <f>-F44/1000</f>
        <v>-6011.40578</v>
      </c>
      <c r="H44" s="183"/>
      <c r="I44" s="19">
        <v>-7644.1995800000004</v>
      </c>
      <c r="J44" s="19"/>
      <c r="K44" s="183"/>
      <c r="L44" s="19">
        <v>-6075.5957900000003</v>
      </c>
      <c r="M44" s="180"/>
      <c r="N44" s="19">
        <v>-7508.0594700000001</v>
      </c>
      <c r="O44" s="19"/>
      <c r="Q44" s="19">
        <f>G44-L44</f>
        <v>64.190010000000257</v>
      </c>
      <c r="S44" s="19">
        <f>I44-N44</f>
        <v>-136.14011000000028</v>
      </c>
      <c r="T44" s="87"/>
      <c r="U44" s="59" t="s">
        <v>228</v>
      </c>
      <c r="V44" s="128">
        <f>V43-V41</f>
        <v>-23603.785939999972</v>
      </c>
      <c r="W44" s="229">
        <f>W42-W43</f>
        <v>-47207.571879999945</v>
      </c>
      <c r="AA44" s="238"/>
      <c r="AC44" s="87"/>
    </row>
    <row r="45" spans="1:31" ht="15" x14ac:dyDescent="0.2">
      <c r="A45" s="239" t="s">
        <v>229</v>
      </c>
      <c r="B45" s="239"/>
      <c r="C45" s="3" t="s">
        <v>230</v>
      </c>
      <c r="D45" s="25"/>
      <c r="E45" s="3"/>
      <c r="F45" s="181">
        <f>VLOOKUP(A46,'[5]Balancete Dez_20'!A6:I1268,9,0)</f>
        <v>16273589.01</v>
      </c>
      <c r="G45" s="203">
        <f>-F45/1000</f>
        <v>-16273.58901</v>
      </c>
      <c r="H45" s="183"/>
      <c r="I45" s="19">
        <v>-20700.274410000002</v>
      </c>
      <c r="J45" s="19"/>
      <c r="K45" s="183"/>
      <c r="L45" s="19">
        <v>-16449.615239999999</v>
      </c>
      <c r="M45" s="180"/>
      <c r="N45" s="19">
        <v>-20333.18345</v>
      </c>
      <c r="O45" s="19"/>
      <c r="Q45" s="19">
        <f>G45-L45</f>
        <v>176.02622999999949</v>
      </c>
      <c r="S45" s="19">
        <f>I45-N45</f>
        <v>-367.09096000000136</v>
      </c>
      <c r="T45" s="87"/>
      <c r="AA45" s="87"/>
      <c r="AC45" s="66"/>
    </row>
    <row r="46" spans="1:31" ht="15" x14ac:dyDescent="0.2">
      <c r="A46" s="1" t="s">
        <v>231</v>
      </c>
      <c r="C46" s="3" t="s">
        <v>232</v>
      </c>
      <c r="D46" s="25"/>
      <c r="E46" s="3"/>
      <c r="F46" s="181">
        <f>IFERROR(VLOOKUP(A47,'[5]Balancete Dez_20'!A6:I983,9,0),0)</f>
        <v>0</v>
      </c>
      <c r="G46" s="240">
        <f>-F46/1000</f>
        <v>0</v>
      </c>
      <c r="H46" s="183"/>
      <c r="I46" s="56">
        <v>1304.4594500000001</v>
      </c>
      <c r="J46" s="19"/>
      <c r="K46" s="183"/>
      <c r="L46" s="56">
        <v>0</v>
      </c>
      <c r="M46" s="19"/>
      <c r="N46" s="56">
        <v>1304.4594500000001</v>
      </c>
      <c r="O46" s="19"/>
      <c r="Q46" s="56">
        <f>G46-L46</f>
        <v>0</v>
      </c>
      <c r="S46" s="56">
        <f>I46-N46</f>
        <v>0</v>
      </c>
      <c r="T46" s="87"/>
      <c r="W46" s="66"/>
      <c r="AA46" s="81"/>
      <c r="AC46" s="241"/>
    </row>
    <row r="47" spans="1:31" ht="4.5" customHeight="1" x14ac:dyDescent="0.2">
      <c r="A47" s="1" t="s">
        <v>233</v>
      </c>
      <c r="C47" s="3"/>
      <c r="D47" s="25"/>
      <c r="E47" s="3"/>
      <c r="F47" s="206"/>
      <c r="G47" s="179"/>
      <c r="H47" s="204"/>
      <c r="I47" s="179"/>
      <c r="J47" s="179"/>
      <c r="K47" s="204"/>
      <c r="L47" s="179"/>
      <c r="M47" s="180"/>
      <c r="N47" s="180"/>
      <c r="O47" s="180"/>
      <c r="Q47" s="180"/>
      <c r="S47" s="180"/>
      <c r="AC47" s="66"/>
    </row>
    <row r="48" spans="1:31" ht="15" customHeight="1" thickBot="1" x14ac:dyDescent="0.25">
      <c r="A48" s="222" t="s">
        <v>234</v>
      </c>
      <c r="B48" s="222"/>
      <c r="C48" s="2" t="s">
        <v>59</v>
      </c>
      <c r="D48" s="25"/>
      <c r="E48" s="2"/>
      <c r="F48" s="169"/>
      <c r="G48" s="242">
        <f>(G41+G43)</f>
        <v>30583.558700000056</v>
      </c>
      <c r="H48" s="183"/>
      <c r="I48" s="242">
        <f>SUM(I41+I43)</f>
        <v>56818.33617000001</v>
      </c>
      <c r="J48" s="179"/>
      <c r="K48" s="183"/>
      <c r="L48" s="242">
        <f>+L41+L43</f>
        <v>31095.553220000023</v>
      </c>
      <c r="M48" s="180"/>
      <c r="N48" s="242">
        <f>+N41+N43</f>
        <v>55928.530769999976</v>
      </c>
      <c r="O48" s="179"/>
      <c r="P48" s="2"/>
      <c r="Q48" s="242">
        <f>+Q41+Q43</f>
        <v>-511.99451999996563</v>
      </c>
      <c r="R48" s="2"/>
      <c r="S48" s="242">
        <f>+S41+S43</f>
        <v>889.80540000004567</v>
      </c>
      <c r="U48" s="227" t="s">
        <v>235</v>
      </c>
      <c r="W48" s="227" t="s">
        <v>217</v>
      </c>
      <c r="AB48" s="66"/>
    </row>
    <row r="49" spans="1:43" ht="16.5" thickTop="1" x14ac:dyDescent="0.2">
      <c r="A49" s="222" t="s">
        <v>236</v>
      </c>
      <c r="B49" s="222"/>
      <c r="C49" s="2"/>
      <c r="D49" s="25"/>
      <c r="E49" s="2"/>
      <c r="F49" s="169"/>
      <c r="G49" s="179"/>
      <c r="H49" s="183"/>
      <c r="I49" s="179"/>
      <c r="J49" s="179"/>
      <c r="K49" s="183"/>
      <c r="L49" s="179"/>
      <c r="M49" s="180"/>
      <c r="N49" s="179"/>
      <c r="O49" s="179"/>
      <c r="P49" s="2"/>
      <c r="Q49" s="179"/>
      <c r="R49" s="2"/>
      <c r="S49" s="179"/>
      <c r="U49" s="227"/>
      <c r="W49" s="227"/>
      <c r="AB49" s="66"/>
    </row>
    <row r="50" spans="1:43" s="61" customFormat="1" ht="15" x14ac:dyDescent="0.25">
      <c r="A50" s="243" t="s">
        <v>211</v>
      </c>
      <c r="B50" s="243"/>
      <c r="C50" s="3"/>
      <c r="D50" s="3"/>
      <c r="E50" s="3"/>
      <c r="F50" s="206"/>
      <c r="G50" s="109"/>
      <c r="H50" s="109"/>
      <c r="I50" s="233"/>
      <c r="J50" s="109"/>
      <c r="K50" s="109"/>
      <c r="L50" s="109"/>
      <c r="M50" s="109"/>
      <c r="N50" s="193"/>
      <c r="O50" s="193"/>
      <c r="P50" s="2"/>
      <c r="Q50" s="2"/>
      <c r="R50" s="2"/>
      <c r="S50" s="2"/>
      <c r="T50" s="244"/>
      <c r="U50" s="245"/>
      <c r="V50" s="246"/>
      <c r="W50" s="87"/>
      <c r="AA50" s="247"/>
      <c r="AB50" s="221"/>
    </row>
    <row r="51" spans="1:43" ht="14.25" x14ac:dyDescent="0.2">
      <c r="A51" s="243" t="s">
        <v>237</v>
      </c>
      <c r="B51" s="243"/>
      <c r="C51" s="3" t="s">
        <v>69</v>
      </c>
      <c r="D51" s="3"/>
      <c r="E51" s="3"/>
      <c r="F51" s="108"/>
      <c r="G51" s="109"/>
      <c r="H51" s="4"/>
      <c r="I51" s="110"/>
      <c r="K51" s="8"/>
      <c r="L51" s="109"/>
      <c r="N51" s="193"/>
      <c r="O51" s="193"/>
      <c r="T51" s="214"/>
      <c r="U51" s="132"/>
      <c r="V51" s="229"/>
      <c r="W51" s="87"/>
      <c r="AA51" s="248"/>
      <c r="AB51" s="87"/>
      <c r="AC51" s="66"/>
    </row>
    <row r="52" spans="1:43" ht="27" customHeight="1" x14ac:dyDescent="0.2">
      <c r="A52" s="222" t="s">
        <v>238</v>
      </c>
      <c r="B52" s="222"/>
      <c r="C52" s="3"/>
      <c r="D52" s="3"/>
      <c r="E52" s="3"/>
      <c r="F52" s="249"/>
      <c r="G52" s="109"/>
      <c r="H52" s="109"/>
      <c r="I52" s="109"/>
      <c r="J52" s="109"/>
      <c r="K52" s="109"/>
      <c r="L52" s="109"/>
      <c r="M52" s="109"/>
      <c r="N52" s="193"/>
      <c r="O52" s="193"/>
      <c r="Q52" s="11"/>
      <c r="T52" s="214"/>
      <c r="V52" s="128"/>
      <c r="W52" s="214"/>
      <c r="AA52" s="214"/>
      <c r="AB52" s="133"/>
      <c r="AC52" s="214"/>
    </row>
    <row r="53" spans="1:43" ht="15" x14ac:dyDescent="0.2">
      <c r="A53" s="222" t="s">
        <v>239</v>
      </c>
      <c r="B53" s="222"/>
      <c r="C53" s="3"/>
      <c r="D53" s="3"/>
      <c r="E53" s="3"/>
      <c r="F53" s="206"/>
      <c r="G53" s="109"/>
      <c r="H53" s="109"/>
      <c r="I53" s="109"/>
      <c r="J53" s="109"/>
      <c r="K53" s="109"/>
      <c r="L53" s="109"/>
      <c r="M53" s="109"/>
      <c r="N53" s="193"/>
      <c r="O53" s="193"/>
      <c r="Q53" s="14"/>
      <c r="S53" s="250"/>
      <c r="U53" s="251"/>
      <c r="V53" s="112"/>
      <c r="W53" s="209"/>
      <c r="X53" s="66"/>
      <c r="Z53" s="66"/>
      <c r="AA53" s="66"/>
      <c r="AB53" s="87"/>
    </row>
    <row r="54" spans="1:43" ht="15" x14ac:dyDescent="0.2">
      <c r="A54" s="222" t="s">
        <v>240</v>
      </c>
      <c r="B54" s="222"/>
      <c r="C54" s="3"/>
      <c r="D54" s="3"/>
      <c r="E54" s="3"/>
      <c r="F54" s="206"/>
      <c r="G54" s="109"/>
      <c r="H54" s="109"/>
      <c r="I54" s="109"/>
      <c r="J54" s="109"/>
      <c r="K54" s="109"/>
      <c r="L54" s="109"/>
      <c r="M54" s="109"/>
      <c r="N54" s="193"/>
      <c r="O54" s="193"/>
      <c r="S54" s="5"/>
      <c r="T54" s="73"/>
      <c r="V54" s="229"/>
      <c r="W54" s="87"/>
      <c r="Z54" s="66"/>
    </row>
    <row r="55" spans="1:43" ht="12.75" customHeight="1" x14ac:dyDescent="0.2">
      <c r="C55" s="348" t="s">
        <v>241</v>
      </c>
      <c r="D55" s="348"/>
      <c r="E55" s="348"/>
      <c r="F55" s="348"/>
      <c r="G55" s="348"/>
      <c r="H55" s="348"/>
      <c r="I55" s="348"/>
      <c r="J55" s="252"/>
      <c r="K55" s="252"/>
      <c r="L55" s="253"/>
      <c r="M55" s="253"/>
      <c r="N55" s="253"/>
      <c r="O55" s="3"/>
      <c r="S55" s="5"/>
      <c r="V55" s="128"/>
      <c r="W55" s="87"/>
      <c r="AA55" s="250"/>
    </row>
    <row r="56" spans="1:43" ht="12.75" customHeight="1" x14ac:dyDescent="0.2">
      <c r="C56" s="3"/>
      <c r="D56" s="3"/>
      <c r="E56" s="3"/>
      <c r="F56" s="3"/>
      <c r="G56" s="175">
        <f>G7</f>
        <v>44196</v>
      </c>
      <c r="H56" s="176"/>
      <c r="I56" s="175">
        <f>I7</f>
        <v>43830</v>
      </c>
      <c r="J56" s="254"/>
      <c r="K56" s="254"/>
      <c r="L56" s="175">
        <f>L7</f>
        <v>44165</v>
      </c>
      <c r="M56" s="109"/>
      <c r="N56" s="175">
        <f>N7</f>
        <v>43799</v>
      </c>
      <c r="O56" s="176"/>
      <c r="S56" s="5"/>
      <c r="AB56" s="214"/>
    </row>
    <row r="57" spans="1:43" ht="12.75" customHeight="1" x14ac:dyDescent="0.2">
      <c r="C57" s="48" t="s">
        <v>242</v>
      </c>
      <c r="D57" s="3"/>
      <c r="E57" s="3"/>
      <c r="F57" s="3"/>
      <c r="G57" s="202">
        <f>G24+G26</f>
        <v>79424.347770000051</v>
      </c>
      <c r="H57" s="202"/>
      <c r="I57" s="179">
        <f>I24+I26</f>
        <v>115014.86644000001</v>
      </c>
      <c r="J57" s="255"/>
      <c r="K57" s="255"/>
      <c r="L57" s="109">
        <f>L24+L26</f>
        <v>77884.358470000021</v>
      </c>
      <c r="M57" s="109"/>
      <c r="N57" s="109">
        <f>N24+N26</f>
        <v>110678.46884999998</v>
      </c>
      <c r="O57" s="109"/>
      <c r="Q57" s="256"/>
      <c r="S57" s="5"/>
      <c r="AA57" s="214"/>
      <c r="AB57" s="257"/>
    </row>
    <row r="58" spans="1:43" ht="12.75" customHeight="1" x14ac:dyDescent="0.2">
      <c r="C58" s="48" t="s">
        <v>243</v>
      </c>
      <c r="D58" s="3"/>
      <c r="E58" s="3"/>
      <c r="F58" s="3"/>
      <c r="G58" s="258">
        <f>G57/G20</f>
        <v>0.34201373072814417</v>
      </c>
      <c r="H58" s="178"/>
      <c r="I58" s="178">
        <f>I57/I20</f>
        <v>0.49395141906741957</v>
      </c>
      <c r="J58" s="259"/>
      <c r="K58" s="259"/>
      <c r="L58" s="178">
        <f>L57/L20</f>
        <v>0.36110564132387829</v>
      </c>
      <c r="M58" s="109"/>
      <c r="N58" s="178">
        <f>N57/N20</f>
        <v>0.51396324232749635</v>
      </c>
      <c r="O58" s="178"/>
      <c r="Q58" s="260"/>
      <c r="S58" s="5"/>
      <c r="T58" s="261"/>
      <c r="AB58" s="257"/>
    </row>
    <row r="59" spans="1:43" ht="12.75" customHeight="1" x14ac:dyDescent="0.2">
      <c r="C59" s="3" t="s">
        <v>244</v>
      </c>
      <c r="D59" s="3"/>
      <c r="E59" s="3"/>
      <c r="F59" s="3"/>
      <c r="G59" s="258">
        <f>G57/'[5]Balanço Patrimonial'!S37</f>
        <v>0.14867013737347209</v>
      </c>
      <c r="H59" s="178"/>
      <c r="I59" s="178">
        <f>I57/AP65</f>
        <v>0.21581613566438224</v>
      </c>
      <c r="J59" s="259"/>
      <c r="K59" s="259"/>
      <c r="L59" s="178"/>
      <c r="M59" s="109"/>
      <c r="N59" s="178"/>
      <c r="O59" s="178"/>
      <c r="Q59" s="260"/>
      <c r="S59" s="5"/>
      <c r="T59" s="262"/>
      <c r="AA59" s="87"/>
      <c r="AB59" s="263"/>
    </row>
    <row r="60" spans="1:43" ht="12.75" customHeight="1" x14ac:dyDescent="0.2">
      <c r="C60" s="125" t="s">
        <v>245</v>
      </c>
      <c r="D60" s="3"/>
      <c r="E60" s="3"/>
      <c r="F60" s="3"/>
      <c r="G60" s="178">
        <f>G24/G20</f>
        <v>0.70073534175612651</v>
      </c>
      <c r="H60" s="178"/>
      <c r="I60" s="178">
        <f>I24/I20</f>
        <v>0.73559666848775274</v>
      </c>
      <c r="J60" s="259"/>
      <c r="K60" s="259"/>
      <c r="L60" s="178">
        <f>L24/L20</f>
        <v>0.71507578117635917</v>
      </c>
      <c r="M60" s="109"/>
      <c r="N60" s="178">
        <f>N24/N20</f>
        <v>0.75107948945181691</v>
      </c>
      <c r="O60" s="178"/>
      <c r="S60" s="5"/>
    </row>
    <row r="61" spans="1:43" ht="15" customHeight="1" x14ac:dyDescent="0.2">
      <c r="C61" s="125" t="s">
        <v>246</v>
      </c>
      <c r="D61" s="3"/>
      <c r="E61" s="3"/>
      <c r="F61" s="3"/>
      <c r="G61" s="178">
        <f>G48/G20</f>
        <v>0.1316976129312469</v>
      </c>
      <c r="H61" s="178"/>
      <c r="I61" s="178">
        <f>I48/I20</f>
        <v>0.24401626197481324</v>
      </c>
      <c r="J61" s="259"/>
      <c r="K61" s="259"/>
      <c r="L61" s="178">
        <f>L48/L20</f>
        <v>0.14417246169080364</v>
      </c>
      <c r="M61" s="109"/>
      <c r="N61" s="178">
        <f>N48/N20</f>
        <v>0.25971816661215347</v>
      </c>
      <c r="O61" s="178"/>
      <c r="S61" s="5"/>
      <c r="U61" s="245"/>
      <c r="AA61" s="87"/>
      <c r="AB61" s="87"/>
      <c r="AF61" s="264"/>
      <c r="AG61" s="264"/>
      <c r="AH61" s="264"/>
      <c r="AI61" s="264"/>
      <c r="AJ61" s="264"/>
      <c r="AK61" s="264"/>
      <c r="AL61" s="264"/>
      <c r="AM61" s="264"/>
      <c r="AN61" s="264"/>
      <c r="AO61" s="264"/>
      <c r="AP61" s="264"/>
      <c r="AQ61" s="264"/>
    </row>
    <row r="62" spans="1:43" ht="12.75" customHeight="1" x14ac:dyDescent="0.2">
      <c r="C62" s="125" t="s">
        <v>247</v>
      </c>
      <c r="D62" s="3"/>
      <c r="E62" s="3"/>
      <c r="F62" s="3"/>
      <c r="G62" s="265">
        <f>G48/'[5]Balanço Patrimonial'!H39</f>
        <v>2.8728434107928198E-2</v>
      </c>
      <c r="H62" s="265"/>
      <c r="I62" s="265">
        <f>I48/VLOOKUP($C62,$AC$63:$AQ$65,MATCH(I$56,$AC$62:$AQ$62,0),FALSE)</f>
        <v>5.40670568825313E-2</v>
      </c>
      <c r="J62" s="266"/>
      <c r="K62" s="266"/>
      <c r="L62" s="265">
        <v>4.7543314773641931E-2</v>
      </c>
      <c r="M62" s="109"/>
      <c r="N62" s="265">
        <f>N48/863129.00236</f>
        <v>6.4797418018718023E-2</v>
      </c>
      <c r="O62" s="265"/>
      <c r="Q62" s="266"/>
      <c r="S62" s="5"/>
      <c r="U62" s="267"/>
      <c r="AD62" s="61" t="s">
        <v>248</v>
      </c>
      <c r="AF62" s="268">
        <v>43524</v>
      </c>
      <c r="AG62" s="268">
        <v>43555</v>
      </c>
      <c r="AH62" s="268">
        <v>43585</v>
      </c>
      <c r="AI62" s="268">
        <v>43616</v>
      </c>
      <c r="AJ62" s="268">
        <v>43646</v>
      </c>
      <c r="AK62" s="268">
        <v>43677</v>
      </c>
      <c r="AL62" s="268">
        <v>43708</v>
      </c>
      <c r="AM62" s="268">
        <v>43738</v>
      </c>
      <c r="AN62" s="268">
        <v>43769</v>
      </c>
      <c r="AO62" s="268">
        <v>43799</v>
      </c>
      <c r="AP62" s="268">
        <v>43830</v>
      </c>
    </row>
    <row r="63" spans="1:43" ht="12.75" customHeight="1" x14ac:dyDescent="0.2">
      <c r="C63" s="125" t="s">
        <v>249</v>
      </c>
      <c r="D63" s="3"/>
      <c r="E63" s="3"/>
      <c r="F63" s="3"/>
      <c r="G63" s="265">
        <f>G48/'[5]Balanço Patrimonial'!S37</f>
        <v>5.7247708051259366E-2</v>
      </c>
      <c r="H63" s="265"/>
      <c r="I63" s="265">
        <f>I48/VLOOKUP($C63,$AC$63:$AQ$65,MATCH(I$56,$AC$62:$AQ$62,0),FALSE)</f>
        <v>0.10661503270523814</v>
      </c>
      <c r="J63" s="266"/>
      <c r="K63" s="266"/>
      <c r="L63" s="265">
        <v>9.8236209824408088E-2</v>
      </c>
      <c r="M63" s="109"/>
      <c r="N63" s="265">
        <f>N48/346308.43416</f>
        <v>0.16149918758305523</v>
      </c>
      <c r="O63" s="265"/>
      <c r="Q63" s="43"/>
      <c r="S63" s="5"/>
      <c r="AC63" s="1" t="s">
        <v>250</v>
      </c>
      <c r="AD63" s="101" t="s">
        <v>64</v>
      </c>
      <c r="AF63" s="269">
        <v>952296.55915999995</v>
      </c>
      <c r="AG63" s="269">
        <v>960389.41830000014</v>
      </c>
      <c r="AH63" s="57">
        <v>969655.40202000004</v>
      </c>
      <c r="AI63" s="57">
        <v>980305.21487999987</v>
      </c>
      <c r="AJ63" s="269">
        <v>987682.14699000015</v>
      </c>
      <c r="AK63" s="214">
        <v>998673.81190000009</v>
      </c>
      <c r="AL63" s="214">
        <v>1007750.4447400001</v>
      </c>
      <c r="AM63" s="87">
        <v>1015933.9445700001</v>
      </c>
      <c r="AN63" s="87">
        <v>1029061.1754699999</v>
      </c>
      <c r="AO63" s="87">
        <v>1048564.10195</v>
      </c>
      <c r="AP63" s="87">
        <v>1050886.42597</v>
      </c>
    </row>
    <row r="64" spans="1:43" ht="1.5" customHeight="1" x14ac:dyDescent="0.2">
      <c r="C64" s="125"/>
      <c r="D64" s="3"/>
      <c r="E64" s="3"/>
      <c r="F64" s="3"/>
      <c r="G64" s="265"/>
      <c r="H64" s="265"/>
      <c r="I64" s="265"/>
      <c r="J64" s="266"/>
      <c r="K64" s="266"/>
      <c r="L64" s="265"/>
      <c r="M64" s="109"/>
      <c r="N64" s="265"/>
      <c r="O64" s="265"/>
      <c r="S64" s="5"/>
    </row>
    <row r="65" spans="1:42" ht="12.75" customHeight="1" x14ac:dyDescent="0.2">
      <c r="C65" s="270" t="s">
        <v>251</v>
      </c>
      <c r="D65" s="3"/>
      <c r="E65" s="3"/>
      <c r="F65" s="3"/>
      <c r="G65" s="4"/>
      <c r="H65" s="4"/>
      <c r="M65" s="109"/>
      <c r="S65" s="5"/>
      <c r="AC65" s="1" t="s">
        <v>252</v>
      </c>
      <c r="AD65" s="1" t="s">
        <v>61</v>
      </c>
      <c r="AF65" s="269">
        <v>460882.34827999998</v>
      </c>
      <c r="AG65" s="269">
        <v>465024.28488999995</v>
      </c>
      <c r="AH65" s="271">
        <v>469880.24950999994</v>
      </c>
      <c r="AI65" s="57">
        <v>477105.22091999993</v>
      </c>
      <c r="AJ65" s="57">
        <v>481088.97456999996</v>
      </c>
      <c r="AK65" s="87">
        <v>488319.72540999996</v>
      </c>
      <c r="AL65" s="87">
        <v>495763.68861000001</v>
      </c>
      <c r="AM65" s="87">
        <v>502320.02360999997</v>
      </c>
      <c r="AN65" s="87">
        <v>510882.88560999994</v>
      </c>
      <c r="AO65" s="87">
        <v>532040.07093000005</v>
      </c>
      <c r="AP65" s="87">
        <v>532929.87609999999</v>
      </c>
    </row>
    <row r="66" spans="1:42" ht="12.75" customHeight="1" x14ac:dyDescent="0.2">
      <c r="C66" s="270" t="s">
        <v>253</v>
      </c>
      <c r="D66" s="3"/>
      <c r="E66" s="3"/>
      <c r="F66" s="3"/>
      <c r="G66" s="4"/>
      <c r="H66" s="4"/>
      <c r="I66" s="265"/>
      <c r="M66" s="109"/>
      <c r="S66" s="5"/>
    </row>
    <row r="67" spans="1:42" ht="19.5" customHeight="1" x14ac:dyDescent="0.2">
      <c r="C67" s="270"/>
      <c r="D67" s="3"/>
      <c r="E67" s="3"/>
      <c r="F67" s="3"/>
      <c r="G67" s="4"/>
      <c r="H67" s="4"/>
      <c r="I67" s="265"/>
      <c r="M67" s="109"/>
      <c r="S67" s="5"/>
    </row>
    <row r="68" spans="1:42" ht="22.5" customHeight="1" x14ac:dyDescent="0.2">
      <c r="C68" s="270"/>
      <c r="D68" s="3"/>
      <c r="E68" s="3"/>
      <c r="F68" s="3"/>
      <c r="G68" s="4"/>
      <c r="H68" s="4"/>
      <c r="M68" s="109"/>
      <c r="S68" s="5"/>
    </row>
    <row r="69" spans="1:42" ht="15" x14ac:dyDescent="0.2">
      <c r="C69" s="3"/>
      <c r="D69" s="3"/>
      <c r="E69" s="3"/>
      <c r="F69" s="206"/>
      <c r="G69" s="4"/>
      <c r="H69" s="4"/>
      <c r="S69" s="5"/>
      <c r="AA69" s="73"/>
    </row>
    <row r="70" spans="1:42" ht="15" x14ac:dyDescent="0.2">
      <c r="C70" s="272"/>
      <c r="D70" s="272"/>
      <c r="E70" s="272"/>
      <c r="F70" s="272"/>
      <c r="G70" s="272"/>
      <c r="H70" s="272"/>
      <c r="I70" s="273"/>
      <c r="J70" s="273"/>
      <c r="K70" s="273"/>
      <c r="L70" s="273"/>
      <c r="M70" s="273"/>
      <c r="N70" s="273"/>
      <c r="O70" s="273"/>
      <c r="P70" s="273"/>
      <c r="S70" s="5"/>
      <c r="AA70" s="73"/>
    </row>
    <row r="71" spans="1:42" ht="15" x14ac:dyDescent="0.2">
      <c r="C71" s="272"/>
      <c r="D71" s="272"/>
      <c r="E71" s="272"/>
      <c r="F71" s="272"/>
      <c r="G71" s="272"/>
      <c r="H71" s="272"/>
      <c r="I71" s="273"/>
      <c r="J71" s="273"/>
      <c r="K71" s="273"/>
      <c r="L71" s="273"/>
      <c r="M71" s="273"/>
      <c r="N71" s="273"/>
      <c r="O71" s="273"/>
      <c r="P71" s="273"/>
      <c r="S71" s="5"/>
      <c r="AA71" s="73"/>
      <c r="AB71" s="73"/>
    </row>
    <row r="72" spans="1:42" ht="15" x14ac:dyDescent="0.2">
      <c r="C72" s="272"/>
      <c r="D72" s="272"/>
      <c r="E72" s="272"/>
      <c r="F72" s="272"/>
      <c r="G72" s="272"/>
      <c r="H72" s="272"/>
      <c r="I72" s="273"/>
      <c r="J72" s="273"/>
      <c r="K72" s="273"/>
      <c r="L72" s="273"/>
      <c r="M72" s="273"/>
      <c r="N72" s="273"/>
      <c r="O72" s="273"/>
      <c r="P72" s="273"/>
      <c r="S72" s="5"/>
    </row>
    <row r="73" spans="1:42" ht="15" x14ac:dyDescent="0.2">
      <c r="C73" s="272"/>
      <c r="D73" s="272"/>
      <c r="E73" s="272"/>
      <c r="F73" s="272"/>
      <c r="G73" s="272"/>
      <c r="H73" s="272"/>
      <c r="I73" s="273"/>
      <c r="J73" s="273"/>
      <c r="K73" s="273"/>
      <c r="L73" s="273"/>
      <c r="M73" s="273"/>
      <c r="N73" s="273"/>
      <c r="O73" s="273"/>
      <c r="P73" s="273"/>
      <c r="S73" s="5"/>
    </row>
    <row r="74" spans="1:42" ht="15" x14ac:dyDescent="0.2">
      <c r="C74" s="272"/>
      <c r="D74" s="272"/>
      <c r="E74" s="272"/>
      <c r="F74" s="272"/>
      <c r="G74" s="272"/>
      <c r="H74" s="272"/>
      <c r="I74" s="273"/>
      <c r="J74" s="273"/>
      <c r="K74" s="273"/>
      <c r="L74" s="273"/>
      <c r="M74" s="273"/>
      <c r="N74" s="273"/>
      <c r="O74" s="273"/>
      <c r="P74" s="273"/>
      <c r="S74" s="5"/>
    </row>
    <row r="75" spans="1:42" ht="15" x14ac:dyDescent="0.2">
      <c r="C75" s="272"/>
      <c r="D75" s="272"/>
      <c r="E75" s="272"/>
      <c r="F75" s="272"/>
      <c r="G75" s="272"/>
      <c r="H75" s="272"/>
      <c r="I75" s="273"/>
      <c r="J75" s="273"/>
      <c r="K75" s="273"/>
      <c r="L75" s="273"/>
      <c r="M75" s="273"/>
      <c r="N75" s="273"/>
      <c r="O75" s="273"/>
      <c r="P75" s="273"/>
      <c r="S75" s="5"/>
    </row>
    <row r="76" spans="1:42" ht="15" x14ac:dyDescent="0.2">
      <c r="C76" s="272"/>
      <c r="D76" s="272"/>
      <c r="E76" s="272"/>
      <c r="F76" s="272"/>
      <c r="G76" s="272"/>
      <c r="H76" s="272"/>
      <c r="I76" s="273"/>
      <c r="J76" s="273"/>
      <c r="K76" s="273"/>
      <c r="L76" s="273"/>
      <c r="M76" s="273"/>
      <c r="N76" s="273"/>
      <c r="O76" s="273"/>
      <c r="P76" s="273"/>
      <c r="S76" s="5"/>
    </row>
    <row r="77" spans="1:42" ht="15" x14ac:dyDescent="0.2">
      <c r="A77" s="1" t="s">
        <v>254</v>
      </c>
      <c r="C77" s="272"/>
      <c r="D77" s="272"/>
      <c r="E77" s="272"/>
      <c r="F77" s="272"/>
      <c r="G77" s="272"/>
      <c r="H77" s="272"/>
      <c r="I77" s="273"/>
      <c r="J77" s="273"/>
      <c r="K77" s="273"/>
      <c r="L77" s="273"/>
      <c r="M77" s="273"/>
      <c r="N77" s="273"/>
      <c r="O77" s="273"/>
      <c r="P77" s="273"/>
      <c r="S77" s="5"/>
    </row>
    <row r="78" spans="1:42" ht="15" x14ac:dyDescent="0.2">
      <c r="A78" s="1" t="s">
        <v>255</v>
      </c>
      <c r="C78" s="272"/>
      <c r="D78" s="272"/>
      <c r="E78" s="272"/>
      <c r="F78" s="272"/>
      <c r="G78" s="272"/>
      <c r="H78" s="272"/>
      <c r="I78" s="273"/>
      <c r="J78" s="273"/>
      <c r="K78" s="273"/>
      <c r="L78" s="273"/>
      <c r="M78" s="273"/>
      <c r="N78" s="273"/>
      <c r="O78" s="273"/>
      <c r="P78" s="273"/>
      <c r="S78" s="5"/>
    </row>
    <row r="79" spans="1:42" ht="15" x14ac:dyDescent="0.2">
      <c r="A79" s="1" t="s">
        <v>256</v>
      </c>
      <c r="C79" s="272"/>
      <c r="D79" s="272"/>
      <c r="E79" s="272"/>
      <c r="F79" s="272"/>
      <c r="G79" s="272"/>
      <c r="H79" s="272"/>
      <c r="I79" s="273"/>
      <c r="J79" s="273"/>
      <c r="K79" s="273"/>
      <c r="L79" s="273"/>
      <c r="M79" s="273"/>
      <c r="N79" s="273"/>
      <c r="O79" s="273"/>
      <c r="P79" s="273"/>
      <c r="S79" s="5"/>
    </row>
    <row r="80" spans="1:42" ht="15" x14ac:dyDescent="0.2">
      <c r="A80" s="1" t="s">
        <v>257</v>
      </c>
      <c r="C80" s="272"/>
      <c r="D80" s="272"/>
      <c r="E80" s="272"/>
      <c r="F80" s="272"/>
      <c r="G80" s="272"/>
      <c r="H80" s="272"/>
      <c r="I80" s="273"/>
      <c r="J80" s="273"/>
      <c r="K80" s="273"/>
      <c r="L80" s="273"/>
      <c r="M80" s="273"/>
      <c r="N80" s="273"/>
      <c r="O80" s="273"/>
      <c r="P80" s="273"/>
    </row>
    <row r="81" spans="1:16" ht="15" x14ac:dyDescent="0.2">
      <c r="A81" s="1" t="s">
        <v>258</v>
      </c>
      <c r="C81" s="272"/>
      <c r="D81" s="272"/>
      <c r="E81" s="272"/>
      <c r="F81" s="272"/>
      <c r="G81" s="272"/>
      <c r="H81" s="272"/>
      <c r="I81" s="273"/>
      <c r="J81" s="273"/>
      <c r="K81" s="273"/>
      <c r="L81" s="273"/>
      <c r="M81" s="273"/>
      <c r="N81" s="273"/>
      <c r="O81" s="273"/>
      <c r="P81" s="273"/>
    </row>
    <row r="82" spans="1:16" ht="15" x14ac:dyDescent="0.2">
      <c r="A82" s="1" t="s">
        <v>259</v>
      </c>
      <c r="C82" s="272"/>
      <c r="D82" s="272"/>
      <c r="E82" s="272"/>
      <c r="F82" s="272"/>
      <c r="G82" s="272"/>
      <c r="H82" s="272"/>
      <c r="I82" s="273"/>
      <c r="J82" s="273"/>
      <c r="K82" s="273"/>
      <c r="L82" s="273"/>
      <c r="M82" s="273"/>
      <c r="N82" s="273"/>
      <c r="O82" s="273"/>
      <c r="P82" s="273"/>
    </row>
    <row r="83" spans="1:16" ht="15" x14ac:dyDescent="0.2">
      <c r="A83" s="1" t="s">
        <v>260</v>
      </c>
      <c r="C83" s="272"/>
      <c r="D83" s="272"/>
      <c r="E83" s="272"/>
      <c r="F83" s="272"/>
      <c r="G83" s="272"/>
      <c r="H83" s="272"/>
      <c r="I83" s="273"/>
      <c r="J83" s="273"/>
      <c r="K83" s="273"/>
      <c r="L83" s="273"/>
      <c r="M83" s="273"/>
      <c r="N83" s="273"/>
      <c r="O83" s="273"/>
      <c r="P83" s="273"/>
    </row>
    <row r="84" spans="1:16" ht="15" x14ac:dyDescent="0.2">
      <c r="C84" s="272"/>
      <c r="D84" s="272"/>
      <c r="E84" s="272"/>
      <c r="F84" s="272"/>
      <c r="G84" s="272"/>
      <c r="H84" s="272"/>
      <c r="I84" s="273"/>
      <c r="J84" s="273"/>
      <c r="K84" s="273"/>
      <c r="L84" s="273"/>
      <c r="M84" s="273"/>
      <c r="N84" s="273"/>
      <c r="O84" s="273"/>
      <c r="P84" s="273"/>
    </row>
    <row r="85" spans="1:16" x14ac:dyDescent="0.2">
      <c r="C85" s="274"/>
    </row>
    <row r="87" spans="1:16" x14ac:dyDescent="0.2">
      <c r="C87" s="73"/>
    </row>
  </sheetData>
  <mergeCells count="4">
    <mergeCell ref="G6:I6"/>
    <mergeCell ref="L6:N6"/>
    <mergeCell ref="Q6:S6"/>
    <mergeCell ref="C55:I55"/>
  </mergeCells>
  <pageMargins left="0.70866141732283472" right="0.70866141732283472" top="1.3385826771653544" bottom="0.74803149606299213" header="0.31496062992125984" footer="0.31496062992125984"/>
  <pageSetup paperSize="9" scale="44" orientation="portrait" r:id="rId1"/>
  <headerFooter>
    <oddHeader>&amp;C&amp;G</oddHeader>
    <oddFooter>&amp;R3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Button 1">
              <controlPr defaultSize="0" print="0" autoFill="0" autoPict="0" macro="[0]!CopiarDRE">
                <anchor moveWithCells="1" sizeWithCells="1">
                  <from>
                    <xdr:col>20</xdr:col>
                    <xdr:colOff>323850</xdr:colOff>
                    <xdr:row>3</xdr:row>
                    <xdr:rowOff>161925</xdr:rowOff>
                  </from>
                  <to>
                    <xdr:col>20</xdr:col>
                    <xdr:colOff>1905000</xdr:colOff>
                    <xdr:row>5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2"/>
  <sheetViews>
    <sheetView showGridLines="0" tabSelected="1" zoomScale="90" zoomScaleNormal="90" workbookViewId="0">
      <selection activeCell="U46" sqref="U46"/>
    </sheetView>
  </sheetViews>
  <sheetFormatPr defaultRowHeight="15" x14ac:dyDescent="0.2"/>
  <cols>
    <col min="1" max="1" width="2.28515625" style="272" customWidth="1"/>
    <col min="2" max="2" width="19.28515625" style="272" customWidth="1"/>
    <col min="3" max="3" width="21.140625" style="272" customWidth="1"/>
    <col min="4" max="4" width="14.5703125" style="272" customWidth="1"/>
    <col min="5" max="5" width="10.85546875" style="272" customWidth="1"/>
    <col min="6" max="6" width="0.85546875" style="272" customWidth="1"/>
    <col min="7" max="7" width="10.85546875" style="272" customWidth="1"/>
    <col min="8" max="8" width="0.85546875" style="272" customWidth="1"/>
    <col min="9" max="9" width="13.7109375" style="272" customWidth="1"/>
    <col min="10" max="10" width="0.5703125" style="272" customWidth="1"/>
    <col min="11" max="11" width="15.42578125" style="272" customWidth="1"/>
    <col min="12" max="12" width="0.85546875" style="272" customWidth="1"/>
    <col min="13" max="13" width="12.28515625" style="272" customWidth="1"/>
    <col min="14" max="14" width="0.5703125" style="272" customWidth="1"/>
    <col min="15" max="15" width="11.28515625" style="272" bestFit="1" customWidth="1"/>
    <col min="16" max="16" width="9.140625" style="272"/>
    <col min="17" max="17" width="0" style="272" hidden="1" customWidth="1"/>
    <col min="18" max="18" width="13.5703125" style="272" hidden="1" customWidth="1"/>
    <col min="19" max="19" width="0" style="272" hidden="1" customWidth="1"/>
    <col min="20" max="20" width="15.140625" style="272" bestFit="1" customWidth="1"/>
    <col min="21" max="21" width="15.7109375" style="272" customWidth="1"/>
    <col min="22" max="22" width="17.7109375" style="272" customWidth="1"/>
    <col min="23" max="23" width="19.140625" style="272" customWidth="1"/>
    <col min="24" max="24" width="15.85546875" style="272" customWidth="1"/>
    <col min="25" max="25" width="41.28515625" style="272" bestFit="1" customWidth="1"/>
    <col min="26" max="26" width="8.42578125" style="272" bestFit="1" customWidth="1"/>
    <col min="27" max="16384" width="9.140625" style="272"/>
  </cols>
  <sheetData>
    <row r="1" spans="1:17" ht="16.5" customHeight="1" x14ac:dyDescent="0.2">
      <c r="A1" s="276" t="s">
        <v>0</v>
      </c>
      <c r="B1" s="12"/>
      <c r="C1" s="12"/>
      <c r="D1" s="12"/>
      <c r="E1" s="48"/>
      <c r="F1" s="48"/>
      <c r="G1" s="48"/>
      <c r="H1" s="48"/>
      <c r="I1" s="277"/>
      <c r="J1" s="277"/>
      <c r="K1" s="277"/>
      <c r="L1" s="277"/>
      <c r="M1" s="277"/>
      <c r="N1" s="277"/>
      <c r="O1" s="277"/>
    </row>
    <row r="2" spans="1:17" ht="11.25" customHeight="1" x14ac:dyDescent="0.2">
      <c r="A2" s="278" t="s">
        <v>261</v>
      </c>
      <c r="B2" s="12"/>
      <c r="C2" s="12"/>
      <c r="D2" s="12"/>
      <c r="E2" s="48"/>
      <c r="F2" s="48"/>
      <c r="G2" s="48"/>
      <c r="H2" s="48"/>
      <c r="I2" s="277"/>
      <c r="J2" s="277"/>
      <c r="K2" s="277"/>
      <c r="L2" s="277"/>
      <c r="M2" s="277"/>
      <c r="N2" s="277"/>
      <c r="O2" s="277"/>
    </row>
    <row r="3" spans="1:17" s="282" customFormat="1" x14ac:dyDescent="0.2">
      <c r="A3" s="17" t="s">
        <v>2</v>
      </c>
      <c r="B3" s="279"/>
      <c r="C3" s="12"/>
      <c r="D3" s="12"/>
      <c r="E3" s="48"/>
      <c r="F3" s="48"/>
      <c r="G3" s="277"/>
      <c r="H3" s="277"/>
      <c r="I3" s="277"/>
      <c r="J3" s="277"/>
      <c r="K3" s="277"/>
      <c r="L3" s="277"/>
      <c r="M3" s="277"/>
      <c r="N3" s="277"/>
      <c r="O3" s="277"/>
      <c r="P3" s="280"/>
      <c r="Q3" s="281"/>
    </row>
    <row r="4" spans="1:17" s="282" customFormat="1" x14ac:dyDescent="0.2">
      <c r="A4" s="278"/>
      <c r="B4" s="12"/>
      <c r="C4" s="12"/>
      <c r="D4" s="12"/>
      <c r="E4" s="48"/>
      <c r="F4" s="48"/>
      <c r="G4" s="277"/>
      <c r="H4" s="277"/>
      <c r="I4" s="277"/>
      <c r="J4" s="277"/>
      <c r="K4" s="277"/>
      <c r="L4" s="277"/>
      <c r="M4" s="277"/>
      <c r="N4" s="277"/>
      <c r="O4" s="277"/>
      <c r="P4" s="283"/>
      <c r="Q4" s="284"/>
    </row>
    <row r="5" spans="1:17" ht="14.25" customHeight="1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272" t="s">
        <v>262</v>
      </c>
    </row>
    <row r="6" spans="1:17" x14ac:dyDescent="0.2">
      <c r="A6" s="48"/>
      <c r="B6" s="48"/>
      <c r="C6" s="48"/>
      <c r="D6" s="48"/>
      <c r="E6" s="48"/>
      <c r="F6" s="48"/>
      <c r="G6" s="349" t="s">
        <v>57</v>
      </c>
      <c r="H6" s="349"/>
      <c r="I6" s="349"/>
      <c r="J6" s="349"/>
      <c r="K6" s="349"/>
      <c r="L6" s="285"/>
      <c r="M6" s="48"/>
      <c r="N6" s="48"/>
      <c r="O6" s="48"/>
      <c r="P6" s="282"/>
    </row>
    <row r="7" spans="1:17" s="292" customFormat="1" ht="38.25" x14ac:dyDescent="0.2">
      <c r="A7" s="286"/>
      <c r="B7" s="286"/>
      <c r="C7" s="286"/>
      <c r="D7" s="25" t="s">
        <v>263</v>
      </c>
      <c r="E7" s="287" t="s">
        <v>55</v>
      </c>
      <c r="F7" s="288"/>
      <c r="G7" s="287" t="s">
        <v>264</v>
      </c>
      <c r="H7" s="288"/>
      <c r="I7" s="287" t="s">
        <v>265</v>
      </c>
      <c r="J7" s="289"/>
      <c r="K7" s="290" t="s">
        <v>266</v>
      </c>
      <c r="L7" s="288"/>
      <c r="M7" s="287" t="s">
        <v>267</v>
      </c>
      <c r="N7" s="289"/>
      <c r="O7" s="287" t="s">
        <v>268</v>
      </c>
      <c r="P7" s="291"/>
    </row>
    <row r="8" spans="1:17" s="297" customFormat="1" ht="14.25" hidden="1" x14ac:dyDescent="0.2">
      <c r="A8" s="276" t="s">
        <v>269</v>
      </c>
      <c r="B8" s="276"/>
      <c r="C8" s="276"/>
      <c r="D8" s="276"/>
      <c r="E8" s="293">
        <v>165000</v>
      </c>
      <c r="F8" s="294"/>
      <c r="G8" s="293">
        <v>5434.4</v>
      </c>
      <c r="H8" s="294"/>
      <c r="I8" s="293">
        <v>2094</v>
      </c>
      <c r="J8" s="294"/>
      <c r="K8" s="293">
        <v>13515</v>
      </c>
      <c r="L8" s="294"/>
      <c r="M8" s="295">
        <v>0</v>
      </c>
      <c r="N8" s="294"/>
      <c r="O8" s="293">
        <v>186043</v>
      </c>
      <c r="P8" s="280"/>
      <c r="Q8" s="296"/>
    </row>
    <row r="9" spans="1:17" s="297" customFormat="1" ht="14.25" hidden="1" x14ac:dyDescent="0.2">
      <c r="A9" s="276"/>
      <c r="B9" s="276"/>
      <c r="C9" s="276"/>
      <c r="D9" s="276"/>
      <c r="E9" s="298"/>
      <c r="F9" s="294"/>
      <c r="G9" s="298"/>
      <c r="H9" s="294"/>
      <c r="I9" s="298"/>
      <c r="J9" s="294"/>
      <c r="K9" s="298"/>
      <c r="L9" s="294"/>
      <c r="M9" s="72"/>
      <c r="N9" s="294"/>
      <c r="O9" s="298"/>
      <c r="P9" s="280"/>
      <c r="Q9" s="296"/>
    </row>
    <row r="10" spans="1:17" hidden="1" x14ac:dyDescent="0.2">
      <c r="A10" s="48"/>
      <c r="B10" s="48" t="s">
        <v>270</v>
      </c>
      <c r="C10" s="48"/>
      <c r="D10" s="48"/>
      <c r="E10" s="299">
        <v>9813</v>
      </c>
      <c r="F10" s="203"/>
      <c r="G10" s="203">
        <v>0</v>
      </c>
      <c r="H10" s="203"/>
      <c r="I10" s="203">
        <v>0</v>
      </c>
      <c r="J10" s="203"/>
      <c r="K10" s="203">
        <v>0</v>
      </c>
      <c r="L10" s="203"/>
      <c r="M10" s="203">
        <v>0</v>
      </c>
      <c r="N10" s="300"/>
      <c r="O10" s="301">
        <f t="shared" ref="O10:O12" si="0">+SUM(E10:M10)</f>
        <v>9813</v>
      </c>
      <c r="P10" s="282"/>
    </row>
    <row r="11" spans="1:17" hidden="1" x14ac:dyDescent="0.2">
      <c r="A11" s="48"/>
      <c r="B11" s="48" t="s">
        <v>271</v>
      </c>
      <c r="C11" s="48"/>
      <c r="D11" s="48"/>
      <c r="E11" s="299">
        <v>15609</v>
      </c>
      <c r="F11" s="203"/>
      <c r="G11" s="203"/>
      <c r="H11" s="203"/>
      <c r="I11" s="203">
        <v>-2094</v>
      </c>
      <c r="J11" s="203"/>
      <c r="K11" s="203">
        <v>-13515</v>
      </c>
      <c r="L11" s="203"/>
      <c r="M11" s="203">
        <v>0</v>
      </c>
      <c r="N11" s="300"/>
      <c r="O11" s="301">
        <f>+SUM(E11:M11)</f>
        <v>0</v>
      </c>
      <c r="P11" s="282"/>
    </row>
    <row r="12" spans="1:17" hidden="1" x14ac:dyDescent="0.2">
      <c r="A12" s="48"/>
      <c r="B12" s="48" t="s">
        <v>272</v>
      </c>
      <c r="C12" s="276"/>
      <c r="D12" s="276"/>
      <c r="E12" s="60">
        <v>0</v>
      </c>
      <c r="F12" s="60"/>
      <c r="G12" s="60">
        <v>0</v>
      </c>
      <c r="H12" s="60"/>
      <c r="I12" s="60">
        <v>0</v>
      </c>
      <c r="J12" s="60"/>
      <c r="K12" s="60">
        <v>0</v>
      </c>
      <c r="L12" s="60"/>
      <c r="M12" s="14">
        <v>14487</v>
      </c>
      <c r="N12" s="60"/>
      <c r="O12" s="301">
        <f t="shared" si="0"/>
        <v>14487</v>
      </c>
      <c r="P12" s="282"/>
    </row>
    <row r="13" spans="1:17" hidden="1" x14ac:dyDescent="0.2">
      <c r="A13" s="48"/>
      <c r="B13" s="48" t="s">
        <v>273</v>
      </c>
      <c r="C13" s="276"/>
      <c r="D13" s="276"/>
      <c r="E13" s="60">
        <v>0</v>
      </c>
      <c r="F13" s="14"/>
      <c r="G13" s="14">
        <v>724</v>
      </c>
      <c r="H13" s="14"/>
      <c r="I13" s="60">
        <v>0</v>
      </c>
      <c r="J13" s="14"/>
      <c r="K13" s="60">
        <v>0</v>
      </c>
      <c r="L13" s="60"/>
      <c r="M13" s="14">
        <v>-724</v>
      </c>
      <c r="N13" s="60"/>
      <c r="O13" s="301">
        <f>+SUM(E13:M13)</f>
        <v>0</v>
      </c>
      <c r="P13" s="282"/>
    </row>
    <row r="14" spans="1:17" hidden="1" x14ac:dyDescent="0.2">
      <c r="A14" s="48"/>
      <c r="B14" s="48" t="s">
        <v>274</v>
      </c>
      <c r="C14" s="276"/>
      <c r="D14" s="276"/>
      <c r="E14" s="60">
        <v>0</v>
      </c>
      <c r="F14" s="14"/>
      <c r="G14" s="60">
        <v>0</v>
      </c>
      <c r="H14" s="14"/>
      <c r="I14" s="14">
        <v>1342</v>
      </c>
      <c r="J14" s="14"/>
      <c r="K14" s="2"/>
      <c r="L14" s="60"/>
      <c r="M14" s="14">
        <v>-1342</v>
      </c>
      <c r="N14" s="60"/>
      <c r="O14" s="301">
        <f>+SUM(E14:M14)</f>
        <v>0</v>
      </c>
      <c r="P14" s="282"/>
    </row>
    <row r="15" spans="1:17" hidden="1" x14ac:dyDescent="0.2">
      <c r="A15" s="48"/>
      <c r="B15" s="48" t="s">
        <v>275</v>
      </c>
      <c r="C15" s="276"/>
      <c r="D15" s="276"/>
      <c r="E15" s="60">
        <v>0</v>
      </c>
      <c r="F15" s="14"/>
      <c r="G15" s="60">
        <v>0</v>
      </c>
      <c r="H15" s="14"/>
      <c r="I15" s="60">
        <v>0</v>
      </c>
      <c r="J15" s="14"/>
      <c r="K15" s="14">
        <v>12421</v>
      </c>
      <c r="L15" s="60"/>
      <c r="M15" s="14">
        <v>-12421</v>
      </c>
      <c r="N15" s="60"/>
      <c r="O15" s="301">
        <f>+SUM(E15:M15)</f>
        <v>0</v>
      </c>
      <c r="P15" s="282"/>
    </row>
    <row r="16" spans="1:17" s="306" customFormat="1" ht="30" hidden="1" customHeight="1" thickBot="1" x14ac:dyDescent="0.25">
      <c r="A16" s="2" t="s">
        <v>276</v>
      </c>
      <c r="B16" s="3"/>
      <c r="C16" s="2"/>
      <c r="D16" s="2"/>
      <c r="E16" s="302">
        <f>SUM(E8:E15)</f>
        <v>190422</v>
      </c>
      <c r="F16" s="303"/>
      <c r="G16" s="302">
        <f>SUM(G8:G15)</f>
        <v>6158.4</v>
      </c>
      <c r="H16" s="303"/>
      <c r="I16" s="302">
        <f>SUM(I8:I15)</f>
        <v>1342</v>
      </c>
      <c r="J16" s="304"/>
      <c r="K16" s="302">
        <f>SUM(K8:K15)</f>
        <v>12421</v>
      </c>
      <c r="L16" s="303"/>
      <c r="M16" s="302">
        <f>SUM(M8:M15)</f>
        <v>0</v>
      </c>
      <c r="N16" s="303"/>
      <c r="O16" s="302">
        <f>SUM(O8:O15)</f>
        <v>210343</v>
      </c>
      <c r="P16" s="305"/>
    </row>
    <row r="17" spans="1:26" s="306" customFormat="1" ht="20.25" hidden="1" customHeight="1" thickTop="1" x14ac:dyDescent="0.2">
      <c r="A17" s="2"/>
      <c r="B17" s="3"/>
      <c r="C17" s="2"/>
      <c r="D17" s="2"/>
      <c r="E17" s="304"/>
      <c r="F17" s="303"/>
      <c r="G17" s="304"/>
      <c r="H17" s="303"/>
      <c r="I17" s="304"/>
      <c r="J17" s="304"/>
      <c r="K17" s="304"/>
      <c r="L17" s="303"/>
      <c r="M17" s="304"/>
      <c r="N17" s="303"/>
      <c r="O17" s="304"/>
      <c r="P17" s="305"/>
    </row>
    <row r="18" spans="1:26" hidden="1" x14ac:dyDescent="0.2">
      <c r="A18" s="48"/>
      <c r="B18" s="48" t="s">
        <v>270</v>
      </c>
      <c r="C18" s="48"/>
      <c r="D18" s="48"/>
      <c r="E18" s="60">
        <v>9753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v>0</v>
      </c>
      <c r="L18" s="203"/>
      <c r="M18" s="203">
        <v>0</v>
      </c>
      <c r="N18" s="307"/>
      <c r="O18" s="303">
        <f t="shared" ref="O18:O20" si="1">+SUM(E18:M18)</f>
        <v>9753</v>
      </c>
      <c r="P18" s="282"/>
    </row>
    <row r="19" spans="1:26" hidden="1" x14ac:dyDescent="0.2">
      <c r="A19" s="48"/>
      <c r="B19" s="48" t="s">
        <v>271</v>
      </c>
      <c r="C19" s="48"/>
      <c r="D19" s="48"/>
      <c r="E19" s="60">
        <v>0</v>
      </c>
      <c r="F19" s="60">
        <v>0</v>
      </c>
      <c r="G19" s="60">
        <v>0</v>
      </c>
      <c r="H19" s="60">
        <v>0</v>
      </c>
      <c r="I19" s="60">
        <v>0</v>
      </c>
      <c r="J19" s="60">
        <v>0</v>
      </c>
      <c r="K19" s="60">
        <v>0</v>
      </c>
      <c r="L19" s="203"/>
      <c r="M19" s="203">
        <v>0</v>
      </c>
      <c r="N19" s="307"/>
      <c r="O19" s="303">
        <f>+SUM(E19:M19)</f>
        <v>0</v>
      </c>
      <c r="P19" s="282"/>
    </row>
    <row r="20" spans="1:26" s="297" customFormat="1" ht="14.25" hidden="1" x14ac:dyDescent="0.2">
      <c r="A20" s="276"/>
      <c r="B20" s="48" t="s">
        <v>272</v>
      </c>
      <c r="C20" s="276"/>
      <c r="D20" s="276"/>
      <c r="E20" s="60">
        <v>0</v>
      </c>
      <c r="F20" s="60"/>
      <c r="G20" s="60">
        <v>0</v>
      </c>
      <c r="H20" s="60"/>
      <c r="I20" s="60">
        <v>0</v>
      </c>
      <c r="J20" s="60"/>
      <c r="K20" s="60">
        <v>0</v>
      </c>
      <c r="L20" s="60"/>
      <c r="M20" s="60">
        <v>4013.7798899999989</v>
      </c>
      <c r="N20" s="60"/>
      <c r="O20" s="303">
        <f t="shared" si="1"/>
        <v>4013.7798899999989</v>
      </c>
      <c r="P20" s="280"/>
    </row>
    <row r="21" spans="1:26" s="297" customFormat="1" ht="14.25" hidden="1" x14ac:dyDescent="0.2">
      <c r="A21" s="276"/>
      <c r="B21" s="48" t="s">
        <v>273</v>
      </c>
      <c r="C21" s="276"/>
      <c r="D21" s="276"/>
      <c r="E21" s="60">
        <v>0</v>
      </c>
      <c r="F21" s="60">
        <v>0</v>
      </c>
      <c r="G21" s="60">
        <v>201</v>
      </c>
      <c r="H21" s="60">
        <v>0</v>
      </c>
      <c r="I21" s="60">
        <v>0</v>
      </c>
      <c r="J21" s="60">
        <v>0</v>
      </c>
      <c r="K21" s="60">
        <v>0</v>
      </c>
      <c r="L21" s="60">
        <v>0</v>
      </c>
      <c r="M21" s="60">
        <v>-201</v>
      </c>
      <c r="N21" s="60"/>
      <c r="O21" s="303">
        <f>+SUM(E21:M21)</f>
        <v>0</v>
      </c>
      <c r="P21" s="280"/>
    </row>
    <row r="22" spans="1:26" s="297" customFormat="1" ht="14.25" hidden="1" x14ac:dyDescent="0.2">
      <c r="A22" s="276"/>
      <c r="B22" s="48" t="s">
        <v>277</v>
      </c>
      <c r="C22" s="276"/>
      <c r="D22" s="276"/>
      <c r="E22" s="60">
        <v>1342</v>
      </c>
      <c r="F22" s="60">
        <v>0</v>
      </c>
      <c r="G22" s="60">
        <v>0</v>
      </c>
      <c r="H22" s="60">
        <v>0</v>
      </c>
      <c r="I22" s="60">
        <v>-1342</v>
      </c>
      <c r="J22" s="60">
        <v>0</v>
      </c>
      <c r="K22" s="60">
        <v>0</v>
      </c>
      <c r="L22" s="60">
        <v>0</v>
      </c>
      <c r="M22" s="60">
        <v>0</v>
      </c>
      <c r="N22" s="60"/>
      <c r="O22" s="303">
        <f>+SUM(E22:M22)</f>
        <v>0</v>
      </c>
      <c r="P22" s="280"/>
    </row>
    <row r="23" spans="1:26" s="297" customFormat="1" ht="14.25" hidden="1" x14ac:dyDescent="0.2">
      <c r="A23" s="276"/>
      <c r="B23" s="48" t="s">
        <v>278</v>
      </c>
      <c r="C23" s="276"/>
      <c r="D23" s="276"/>
      <c r="E23" s="60">
        <v>12421</v>
      </c>
      <c r="F23" s="60">
        <v>0</v>
      </c>
      <c r="G23" s="60">
        <v>0</v>
      </c>
      <c r="H23" s="60">
        <v>0</v>
      </c>
      <c r="I23" s="60">
        <v>0</v>
      </c>
      <c r="J23" s="60">
        <v>0</v>
      </c>
      <c r="K23" s="60">
        <v>-8608</v>
      </c>
      <c r="L23" s="60">
        <v>0</v>
      </c>
      <c r="M23" s="60">
        <v>-3813</v>
      </c>
      <c r="N23" s="60"/>
      <c r="O23" s="303">
        <f>+SUM(E23:M23)</f>
        <v>0</v>
      </c>
      <c r="P23" s="280"/>
    </row>
    <row r="24" spans="1:26" ht="9.75" hidden="1" customHeight="1" x14ac:dyDescent="0.2">
      <c r="A24" s="48"/>
      <c r="B24" s="48"/>
      <c r="C24" s="48"/>
      <c r="D24" s="48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26" s="306" customFormat="1" ht="30" hidden="1" customHeight="1" thickBot="1" x14ac:dyDescent="0.25">
      <c r="A25" s="2" t="s">
        <v>279</v>
      </c>
      <c r="B25" s="2"/>
      <c r="C25" s="2"/>
      <c r="D25" s="2"/>
      <c r="E25" s="302">
        <v>293310.09541000001</v>
      </c>
      <c r="F25" s="303"/>
      <c r="G25" s="302">
        <v>11942.05413</v>
      </c>
      <c r="H25" s="303"/>
      <c r="I25" s="302">
        <v>6635.1662000000006</v>
      </c>
      <c r="J25" s="304"/>
      <c r="K25" s="302">
        <v>34644.141000000003</v>
      </c>
      <c r="L25" s="303"/>
      <c r="M25" s="302">
        <v>0</v>
      </c>
      <c r="N25" s="303"/>
      <c r="O25" s="302">
        <v>346531.45673999999</v>
      </c>
      <c r="P25" s="308"/>
    </row>
    <row r="26" spans="1:26" hidden="1" x14ac:dyDescent="0.2">
      <c r="A26" s="276"/>
      <c r="B26" s="276"/>
      <c r="C26" s="276"/>
      <c r="D26" s="276"/>
      <c r="E26" s="309"/>
      <c r="F26" s="310"/>
      <c r="G26" s="309"/>
      <c r="H26" s="310"/>
      <c r="I26" s="309"/>
      <c r="J26" s="309"/>
      <c r="K26" s="309"/>
      <c r="L26" s="310"/>
      <c r="M26" s="311"/>
      <c r="N26" s="310"/>
      <c r="O26" s="309"/>
      <c r="P26" s="282"/>
    </row>
    <row r="27" spans="1:26" hidden="1" x14ac:dyDescent="0.2">
      <c r="A27" s="48"/>
      <c r="B27" s="48" t="s">
        <v>280</v>
      </c>
      <c r="C27" s="48"/>
      <c r="D27" s="48"/>
      <c r="E27" s="60">
        <v>6635.1662000000006</v>
      </c>
      <c r="F27" s="60"/>
      <c r="G27" s="60">
        <v>0</v>
      </c>
      <c r="H27" s="60"/>
      <c r="I27" s="60">
        <v>-6635.1661999999997</v>
      </c>
      <c r="J27" s="60"/>
      <c r="K27" s="60">
        <v>0</v>
      </c>
      <c r="L27" s="203"/>
      <c r="M27" s="203">
        <v>0</v>
      </c>
      <c r="N27" s="300"/>
      <c r="O27" s="301">
        <f>E27+I27</f>
        <v>0</v>
      </c>
      <c r="P27" s="282"/>
    </row>
    <row r="28" spans="1:26" hidden="1" x14ac:dyDescent="0.2">
      <c r="A28" s="48"/>
      <c r="B28" s="48" t="s">
        <v>281</v>
      </c>
      <c r="C28" s="48"/>
      <c r="D28" s="48"/>
      <c r="E28" s="60">
        <v>34644.141000000003</v>
      </c>
      <c r="F28" s="60"/>
      <c r="G28" s="60">
        <v>0</v>
      </c>
      <c r="H28" s="60"/>
      <c r="I28" s="60">
        <v>0</v>
      </c>
      <c r="J28" s="60"/>
      <c r="K28" s="60">
        <v>-34644.141000000003</v>
      </c>
      <c r="L28" s="203"/>
      <c r="M28" s="203">
        <v>0</v>
      </c>
      <c r="N28" s="300"/>
      <c r="O28" s="301">
        <f t="shared" ref="O28:O32" si="2">+SUM(E28:M28)</f>
        <v>0</v>
      </c>
      <c r="P28" s="282"/>
      <c r="Y28" s="312"/>
      <c r="Z28" s="313"/>
    </row>
    <row r="29" spans="1:26" s="297" customFormat="1" hidden="1" x14ac:dyDescent="0.2">
      <c r="A29" s="276"/>
      <c r="B29" s="48" t="s">
        <v>272</v>
      </c>
      <c r="C29" s="276"/>
      <c r="D29" s="276"/>
      <c r="E29" s="60">
        <v>0</v>
      </c>
      <c r="F29" s="60"/>
      <c r="G29" s="60">
        <v>0</v>
      </c>
      <c r="H29" s="60"/>
      <c r="I29" s="60">
        <v>0</v>
      </c>
      <c r="J29" s="60"/>
      <c r="K29" s="60">
        <v>0</v>
      </c>
      <c r="L29" s="60"/>
      <c r="M29" s="60">
        <v>51600.752799999987</v>
      </c>
      <c r="N29" s="60"/>
      <c r="O29" s="301">
        <f t="shared" si="2"/>
        <v>51600.752799999987</v>
      </c>
      <c r="P29" s="280"/>
      <c r="Y29" s="314"/>
      <c r="Z29" s="315"/>
    </row>
    <row r="30" spans="1:26" s="297" customFormat="1" hidden="1" x14ac:dyDescent="0.2">
      <c r="A30" s="276"/>
      <c r="B30" s="48" t="s">
        <v>273</v>
      </c>
      <c r="C30" s="276"/>
      <c r="D30" s="276"/>
      <c r="E30" s="60">
        <v>0</v>
      </c>
      <c r="F30" s="60"/>
      <c r="G30" s="60">
        <v>2580.03764</v>
      </c>
      <c r="H30" s="60"/>
      <c r="I30" s="60">
        <v>0</v>
      </c>
      <c r="J30" s="60"/>
      <c r="K30" s="60">
        <v>0</v>
      </c>
      <c r="L30" s="60">
        <v>0</v>
      </c>
      <c r="M30" s="60">
        <v>-2580.03764</v>
      </c>
      <c r="N30" s="60"/>
      <c r="O30" s="301">
        <f t="shared" si="2"/>
        <v>0</v>
      </c>
      <c r="P30" s="280"/>
      <c r="Y30" s="314"/>
      <c r="Z30" s="315"/>
    </row>
    <row r="31" spans="1:26" s="297" customFormat="1" hidden="1" x14ac:dyDescent="0.2">
      <c r="A31" s="276"/>
      <c r="B31" s="48" t="s">
        <v>274</v>
      </c>
      <c r="C31" s="276"/>
      <c r="D31" s="276"/>
      <c r="E31" s="60">
        <v>0</v>
      </c>
      <c r="F31" s="60"/>
      <c r="G31" s="60"/>
      <c r="H31" s="60"/>
      <c r="I31" s="60">
        <v>9235.6648700000005</v>
      </c>
      <c r="J31" s="60"/>
      <c r="K31" s="60">
        <v>0</v>
      </c>
      <c r="L31" s="60"/>
      <c r="M31" s="60">
        <v>-9235.6648699999987</v>
      </c>
      <c r="N31" s="60"/>
      <c r="O31" s="301">
        <f t="shared" si="2"/>
        <v>0</v>
      </c>
      <c r="P31" s="280"/>
      <c r="Y31" s="314"/>
      <c r="Z31" s="315"/>
    </row>
    <row r="32" spans="1:26" s="297" customFormat="1" hidden="1" x14ac:dyDescent="0.2">
      <c r="A32" s="276"/>
      <c r="B32" s="48" t="s">
        <v>282</v>
      </c>
      <c r="C32" s="276"/>
      <c r="D32" s="276"/>
      <c r="E32" s="60">
        <v>0</v>
      </c>
      <c r="F32" s="60"/>
      <c r="G32" s="60">
        <v>0</v>
      </c>
      <c r="H32" s="60"/>
      <c r="I32" s="60">
        <v>0</v>
      </c>
      <c r="J32" s="60"/>
      <c r="K32" s="60">
        <v>39785.050289999999</v>
      </c>
      <c r="L32" s="60"/>
      <c r="M32" s="60">
        <v>-39785.050289999999</v>
      </c>
      <c r="N32" s="60"/>
      <c r="O32" s="301">
        <f t="shared" si="2"/>
        <v>0</v>
      </c>
      <c r="P32" s="280"/>
      <c r="Y32" s="314"/>
      <c r="Z32" s="315"/>
    </row>
    <row r="33" spans="1:26" hidden="1" x14ac:dyDescent="0.2">
      <c r="A33" s="48"/>
      <c r="B33" s="48"/>
      <c r="C33" s="48"/>
      <c r="D33" s="48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Y33" s="312"/>
      <c r="Z33" s="313"/>
    </row>
    <row r="34" spans="1:26" s="306" customFormat="1" ht="24" customHeight="1" thickBot="1" x14ac:dyDescent="0.25">
      <c r="A34" s="2" t="s">
        <v>283</v>
      </c>
      <c r="B34" s="2"/>
      <c r="C34" s="2"/>
      <c r="D34" s="2"/>
      <c r="E34" s="302">
        <v>331714.18</v>
      </c>
      <c r="F34" s="303"/>
      <c r="G34" s="302">
        <v>17611.48</v>
      </c>
      <c r="H34" s="303"/>
      <c r="I34" s="302">
        <v>19683.57</v>
      </c>
      <c r="J34" s="304"/>
      <c r="K34" s="302">
        <v>88035.47</v>
      </c>
      <c r="L34" s="303"/>
      <c r="M34" s="302">
        <v>0</v>
      </c>
      <c r="N34" s="303"/>
      <c r="O34" s="302">
        <f>SUM(E34:M34)</f>
        <v>457044.69999999995</v>
      </c>
      <c r="P34" s="308"/>
      <c r="Y34" s="308"/>
      <c r="Z34" s="308"/>
    </row>
    <row r="35" spans="1:26" ht="15.75" hidden="1" thickTop="1" x14ac:dyDescent="0.2">
      <c r="A35" s="276"/>
      <c r="B35" s="276"/>
      <c r="C35" s="276"/>
      <c r="D35" s="276"/>
      <c r="E35" s="309"/>
      <c r="F35" s="310"/>
      <c r="G35" s="309"/>
      <c r="H35" s="310"/>
      <c r="I35" s="309"/>
      <c r="J35" s="309"/>
      <c r="K35" s="309"/>
      <c r="L35" s="310"/>
      <c r="M35" s="311"/>
      <c r="N35" s="310"/>
      <c r="O35" s="309"/>
      <c r="P35" s="282"/>
    </row>
    <row r="36" spans="1:26" ht="15.75" hidden="1" thickTop="1" x14ac:dyDescent="0.2">
      <c r="A36" s="276"/>
      <c r="B36" s="276"/>
      <c r="C36" s="276"/>
      <c r="D36" s="276"/>
      <c r="E36" s="311"/>
      <c r="F36" s="316"/>
      <c r="G36" s="311"/>
      <c r="H36" s="316"/>
      <c r="I36" s="311"/>
      <c r="J36" s="311"/>
      <c r="K36" s="311"/>
      <c r="L36" s="316"/>
      <c r="M36" s="311"/>
      <c r="N36" s="316"/>
      <c r="O36" s="311"/>
      <c r="P36" s="282"/>
    </row>
    <row r="37" spans="1:26" ht="15.75" hidden="1" thickTop="1" x14ac:dyDescent="0.2">
      <c r="A37" s="48"/>
      <c r="B37" s="48" t="s">
        <v>280</v>
      </c>
      <c r="C37" s="48"/>
      <c r="D37" s="48"/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203"/>
      <c r="M37" s="203">
        <v>0</v>
      </c>
      <c r="N37" s="300"/>
      <c r="O37" s="317">
        <f t="shared" ref="O37:O43" si="3">+SUM(E37:M37)</f>
        <v>0</v>
      </c>
      <c r="P37" s="282"/>
    </row>
    <row r="38" spans="1:26" ht="15.75" hidden="1" thickTop="1" x14ac:dyDescent="0.2">
      <c r="A38" s="48"/>
      <c r="B38" s="48" t="s">
        <v>281</v>
      </c>
      <c r="C38" s="48"/>
      <c r="D38" s="48"/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203"/>
      <c r="M38" s="203">
        <v>0</v>
      </c>
      <c r="N38" s="300"/>
      <c r="O38" s="317">
        <f t="shared" si="3"/>
        <v>0</v>
      </c>
      <c r="P38" s="282"/>
    </row>
    <row r="39" spans="1:26" ht="15.75" hidden="1" thickTop="1" x14ac:dyDescent="0.2">
      <c r="A39" s="48"/>
      <c r="B39" s="48" t="s">
        <v>270</v>
      </c>
      <c r="C39" s="48"/>
      <c r="D39" s="48"/>
      <c r="E39" s="14">
        <v>0</v>
      </c>
      <c r="F39" s="14"/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203"/>
      <c r="M39" s="203">
        <v>0</v>
      </c>
      <c r="N39" s="300"/>
      <c r="O39" s="317">
        <f>+SUM(E39:M39)</f>
        <v>0</v>
      </c>
      <c r="P39" s="282"/>
    </row>
    <row r="40" spans="1:26" s="297" customFormat="1" hidden="1" thickTop="1" x14ac:dyDescent="0.2">
      <c r="A40" s="276"/>
      <c r="B40" s="48" t="s">
        <v>271</v>
      </c>
      <c r="C40" s="48"/>
      <c r="D40" s="48"/>
      <c r="E40" s="14">
        <v>0</v>
      </c>
      <c r="F40" s="14"/>
      <c r="G40" s="14">
        <v>0</v>
      </c>
      <c r="H40" s="14"/>
      <c r="I40" s="14">
        <v>0</v>
      </c>
      <c r="J40" s="14"/>
      <c r="K40" s="14">
        <v>0</v>
      </c>
      <c r="L40" s="14"/>
      <c r="M40" s="14">
        <v>0</v>
      </c>
      <c r="N40" s="14"/>
      <c r="O40" s="317">
        <f t="shared" si="3"/>
        <v>0</v>
      </c>
      <c r="P40" s="280"/>
    </row>
    <row r="41" spans="1:26" s="297" customFormat="1" ht="15.75" thickTop="1" x14ac:dyDescent="0.2">
      <c r="A41" s="276"/>
      <c r="B41" s="48" t="s">
        <v>284</v>
      </c>
      <c r="C41" s="48"/>
      <c r="D41" s="48"/>
      <c r="E41" s="14">
        <v>19067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f>-G41</f>
        <v>0</v>
      </c>
      <c r="N41" s="14"/>
      <c r="O41" s="317">
        <f t="shared" si="3"/>
        <v>19067</v>
      </c>
      <c r="P41" s="280"/>
      <c r="R41" s="272"/>
      <c r="V41" s="318"/>
    </row>
    <row r="42" spans="1:26" s="297" customFormat="1" x14ac:dyDescent="0.2">
      <c r="A42" s="276"/>
      <c r="B42" s="3" t="s">
        <v>272</v>
      </c>
      <c r="C42" s="48"/>
      <c r="D42" s="48"/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56818.34</v>
      </c>
      <c r="N42" s="14"/>
      <c r="O42" s="317">
        <f>+SUM(E42:M42)</f>
        <v>56818.34</v>
      </c>
      <c r="P42" s="280"/>
      <c r="R42" s="272" t="s">
        <v>285</v>
      </c>
      <c r="U42" s="318"/>
      <c r="V42" s="318"/>
      <c r="X42" s="318"/>
    </row>
    <row r="43" spans="1:26" s="297" customFormat="1" x14ac:dyDescent="0.2">
      <c r="A43" s="276"/>
      <c r="B43" s="48" t="s">
        <v>273</v>
      </c>
      <c r="C43" s="48"/>
      <c r="D43" s="48"/>
      <c r="E43" s="14">
        <v>0</v>
      </c>
      <c r="F43" s="14">
        <v>0</v>
      </c>
      <c r="G43" s="14">
        <v>2840.92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-2840.92</v>
      </c>
      <c r="N43" s="14"/>
      <c r="O43" s="317">
        <f t="shared" si="3"/>
        <v>0</v>
      </c>
      <c r="P43" s="280"/>
      <c r="Q43" s="280"/>
      <c r="R43" s="272" t="s">
        <v>286</v>
      </c>
      <c r="S43" s="280"/>
      <c r="T43" s="280"/>
      <c r="U43" s="319"/>
      <c r="V43" s="280"/>
      <c r="W43" s="280"/>
      <c r="X43" s="320"/>
    </row>
    <row r="44" spans="1:26" s="297" customFormat="1" x14ac:dyDescent="0.2">
      <c r="A44" s="276"/>
      <c r="B44" s="48" t="s">
        <v>287</v>
      </c>
      <c r="C44" s="48"/>
      <c r="D44" s="48"/>
      <c r="E44" s="14">
        <v>0</v>
      </c>
      <c r="F44" s="14">
        <v>0</v>
      </c>
      <c r="G44" s="14">
        <v>0</v>
      </c>
      <c r="H44" s="14">
        <v>0</v>
      </c>
      <c r="I44" s="14">
        <v>1304.46</v>
      </c>
      <c r="J44" s="14">
        <v>0</v>
      </c>
      <c r="K44" s="14">
        <v>0</v>
      </c>
      <c r="L44" s="14">
        <v>0</v>
      </c>
      <c r="M44" s="14">
        <v>-1304.46</v>
      </c>
      <c r="N44" s="14"/>
      <c r="O44" s="317">
        <f>+SUM(E44:M44)</f>
        <v>0</v>
      </c>
      <c r="P44" s="280"/>
      <c r="Q44" s="280"/>
      <c r="R44" s="272"/>
      <c r="S44" s="280"/>
      <c r="T44" s="280"/>
      <c r="U44" s="280"/>
      <c r="V44" s="321"/>
      <c r="W44" s="280"/>
      <c r="X44" s="320"/>
    </row>
    <row r="45" spans="1:26" s="297" customFormat="1" x14ac:dyDescent="0.2">
      <c r="A45" s="276"/>
      <c r="B45" s="48" t="s">
        <v>275</v>
      </c>
      <c r="C45" s="48"/>
      <c r="D45" s="48"/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52672.959999999999</v>
      </c>
      <c r="L45" s="14">
        <v>0</v>
      </c>
      <c r="M45" s="14">
        <v>-52672.959999999999</v>
      </c>
      <c r="N45" s="14"/>
      <c r="O45" s="317">
        <f>+SUM(E45:M45)</f>
        <v>0</v>
      </c>
      <c r="P45" s="280"/>
      <c r="Q45" s="280"/>
      <c r="R45" s="272"/>
      <c r="S45" s="280"/>
      <c r="T45" s="280"/>
      <c r="U45" s="280"/>
      <c r="V45" s="321"/>
      <c r="W45" s="280"/>
      <c r="X45" s="320"/>
    </row>
    <row r="46" spans="1:26" ht="6" customHeight="1" x14ac:dyDescent="0.2">
      <c r="A46" s="48"/>
      <c r="B46" s="48"/>
      <c r="C46" s="48"/>
      <c r="D46" s="48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Q46" s="282"/>
      <c r="R46" s="282"/>
      <c r="S46" s="282"/>
      <c r="T46" s="282"/>
      <c r="U46" s="282"/>
      <c r="V46" s="282"/>
      <c r="W46" s="282"/>
    </row>
    <row r="47" spans="1:26" s="306" customFormat="1" ht="15" customHeight="1" thickBot="1" x14ac:dyDescent="0.25">
      <c r="A47" s="2" t="s">
        <v>288</v>
      </c>
      <c r="B47" s="2"/>
      <c r="C47" s="2"/>
      <c r="D47" s="2"/>
      <c r="E47" s="322">
        <f>E34+SUM(E37:E44)</f>
        <v>350781.18</v>
      </c>
      <c r="F47" s="301"/>
      <c r="G47" s="322">
        <f>G34+SUM(G37:G44)</f>
        <v>20452.400000000001</v>
      </c>
      <c r="H47" s="301"/>
      <c r="I47" s="322">
        <f>I34+SUM(I37:I44)</f>
        <v>20988.03</v>
      </c>
      <c r="J47" s="323"/>
      <c r="K47" s="322">
        <f>SUM(K34:K46)</f>
        <v>140708.43</v>
      </c>
      <c r="L47" s="301"/>
      <c r="M47" s="324">
        <f>SUM(M34:M45)</f>
        <v>0</v>
      </c>
      <c r="N47" s="301"/>
      <c r="O47" s="322">
        <f>SUM(O34:O46)</f>
        <v>532930.03999999992</v>
      </c>
      <c r="P47" s="308"/>
      <c r="Q47" s="308"/>
      <c r="R47" s="325"/>
      <c r="S47" s="308"/>
      <c r="T47" s="325"/>
      <c r="U47" s="326"/>
      <c r="V47" s="308"/>
      <c r="W47" s="308"/>
    </row>
    <row r="48" spans="1:26" s="306" customFormat="1" ht="1.5" customHeight="1" thickTop="1" x14ac:dyDescent="0.2">
      <c r="A48" s="2"/>
      <c r="B48" s="2"/>
      <c r="C48" s="2"/>
      <c r="D48" s="2"/>
      <c r="E48" s="323"/>
      <c r="F48" s="301"/>
      <c r="G48" s="323"/>
      <c r="H48" s="301"/>
      <c r="I48" s="323"/>
      <c r="J48" s="323"/>
      <c r="K48" s="323"/>
      <c r="L48" s="301"/>
      <c r="M48" s="327"/>
      <c r="N48" s="301"/>
      <c r="O48" s="323"/>
      <c r="P48" s="308"/>
      <c r="Q48" s="308"/>
      <c r="R48" s="325"/>
      <c r="S48" s="308"/>
      <c r="T48" s="325"/>
      <c r="U48" s="308"/>
      <c r="V48" s="308"/>
      <c r="W48" s="308"/>
    </row>
    <row r="49" spans="1:23" s="306" customFormat="1" ht="12.75" customHeight="1" x14ac:dyDescent="0.2">
      <c r="A49" s="2"/>
      <c r="B49" s="2"/>
      <c r="C49" s="2"/>
      <c r="D49" s="2"/>
      <c r="E49" s="323"/>
      <c r="F49" s="301"/>
      <c r="G49" s="323"/>
      <c r="H49" s="301"/>
      <c r="I49" s="323"/>
      <c r="J49" s="323"/>
      <c r="K49" s="323"/>
      <c r="L49" s="301"/>
      <c r="M49" s="327"/>
      <c r="N49" s="301"/>
      <c r="O49" s="323"/>
      <c r="P49" s="308"/>
      <c r="Q49" s="308"/>
      <c r="R49" s="325"/>
      <c r="S49" s="308"/>
      <c r="T49" s="325"/>
      <c r="U49" s="326"/>
      <c r="V49" s="308"/>
      <c r="W49" s="308"/>
    </row>
    <row r="50" spans="1:23" ht="10.5" customHeight="1" x14ac:dyDescent="0.2">
      <c r="A50" s="48"/>
      <c r="B50" s="48" t="s">
        <v>270</v>
      </c>
      <c r="C50" s="48"/>
      <c r="D50" s="48"/>
      <c r="E50" s="203">
        <v>0</v>
      </c>
      <c r="F50" s="203"/>
      <c r="G50" s="203">
        <v>0</v>
      </c>
      <c r="H50" s="203"/>
      <c r="I50" s="203">
        <v>0</v>
      </c>
      <c r="J50" s="203"/>
      <c r="K50" s="203">
        <v>0</v>
      </c>
      <c r="L50" s="203"/>
      <c r="M50" s="328">
        <v>0</v>
      </c>
      <c r="N50" s="329"/>
      <c r="O50" s="294">
        <f>+SUM(E50:M50)</f>
        <v>0</v>
      </c>
      <c r="P50" s="282"/>
      <c r="Q50" s="282"/>
      <c r="R50" s="282"/>
      <c r="S50" s="282"/>
      <c r="T50" s="282"/>
      <c r="U50" s="330"/>
      <c r="V50" s="282"/>
      <c r="W50" s="282"/>
    </row>
    <row r="51" spans="1:23" x14ac:dyDescent="0.2">
      <c r="A51" s="48"/>
      <c r="B51" s="48" t="s">
        <v>271</v>
      </c>
      <c r="C51" s="48"/>
      <c r="D51" s="279">
        <v>24</v>
      </c>
      <c r="E51" s="203">
        <v>20988</v>
      </c>
      <c r="F51" s="203"/>
      <c r="G51" s="203">
        <v>0</v>
      </c>
      <c r="H51" s="203"/>
      <c r="I51" s="203">
        <v>-20988.03</v>
      </c>
      <c r="J51" s="203"/>
      <c r="K51" s="203">
        <v>0</v>
      </c>
      <c r="L51" s="203"/>
      <c r="M51" s="331">
        <v>0</v>
      </c>
      <c r="N51" s="329"/>
      <c r="O51" s="332">
        <f t="shared" ref="O51:O58" si="4">+SUM(E51:M51)</f>
        <v>-2.9999999998835847E-2</v>
      </c>
      <c r="P51" s="282"/>
      <c r="Q51" s="282"/>
      <c r="R51" s="282"/>
      <c r="S51" s="282"/>
      <c r="T51" s="333"/>
      <c r="U51" s="333"/>
      <c r="V51" s="333"/>
      <c r="W51" s="282"/>
    </row>
    <row r="52" spans="1:23" x14ac:dyDescent="0.2">
      <c r="A52" s="48"/>
      <c r="B52" s="48" t="s">
        <v>284</v>
      </c>
      <c r="C52" s="48"/>
      <c r="D52" s="48"/>
      <c r="E52" s="203">
        <v>-1101</v>
      </c>
      <c r="F52" s="203"/>
      <c r="G52" s="203">
        <v>0</v>
      </c>
      <c r="H52" s="203"/>
      <c r="I52" s="203">
        <v>0</v>
      </c>
      <c r="J52" s="203"/>
      <c r="K52" s="203">
        <v>0</v>
      </c>
      <c r="L52" s="203"/>
      <c r="M52" s="334">
        <v>0</v>
      </c>
      <c r="N52" s="329"/>
      <c r="O52" s="332">
        <f t="shared" si="4"/>
        <v>-1101</v>
      </c>
      <c r="P52" s="282"/>
      <c r="Q52" s="282"/>
      <c r="R52" s="282"/>
      <c r="S52" s="282"/>
      <c r="T52" s="330"/>
      <c r="U52" s="330"/>
      <c r="V52" s="333"/>
      <c r="W52" s="282"/>
    </row>
    <row r="53" spans="1:23" x14ac:dyDescent="0.2">
      <c r="A53" s="48"/>
      <c r="B53" s="48" t="s">
        <v>289</v>
      </c>
      <c r="C53" s="48"/>
      <c r="D53" s="279"/>
      <c r="E53" s="203">
        <v>0</v>
      </c>
      <c r="F53" s="203"/>
      <c r="G53" s="203">
        <v>0</v>
      </c>
      <c r="H53" s="203"/>
      <c r="I53" s="203">
        <v>0</v>
      </c>
      <c r="J53" s="203"/>
      <c r="K53" s="203">
        <v>-28180.75</v>
      </c>
      <c r="L53" s="203"/>
      <c r="M53" s="335">
        <v>0</v>
      </c>
      <c r="N53" s="329"/>
      <c r="O53" s="332">
        <f>SUM(E53:M53)</f>
        <v>-28180.75</v>
      </c>
      <c r="P53" s="282"/>
      <c r="Q53" s="282"/>
      <c r="R53" s="282"/>
      <c r="S53" s="282"/>
      <c r="T53" s="330"/>
      <c r="U53" s="330"/>
      <c r="V53" s="333"/>
      <c r="W53" s="282"/>
    </row>
    <row r="54" spans="1:23" x14ac:dyDescent="0.2">
      <c r="A54" s="48"/>
      <c r="B54" s="3" t="s">
        <v>272</v>
      </c>
      <c r="C54" s="48"/>
      <c r="E54" s="203">
        <v>0</v>
      </c>
      <c r="F54" s="203"/>
      <c r="G54" s="203">
        <v>0</v>
      </c>
      <c r="H54" s="203"/>
      <c r="I54" s="203">
        <v>0</v>
      </c>
      <c r="J54" s="203"/>
      <c r="K54" s="203">
        <v>0</v>
      </c>
      <c r="L54" s="203"/>
      <c r="M54" s="203">
        <f>'[5]Demonstração de Resultado_DRE '!G48</f>
        <v>30583.558700000056</v>
      </c>
      <c r="N54" s="329"/>
      <c r="O54" s="336">
        <f t="shared" si="4"/>
        <v>30583.558700000056</v>
      </c>
      <c r="P54" s="282"/>
      <c r="Q54" s="282"/>
      <c r="R54" s="282"/>
      <c r="S54" s="282"/>
      <c r="T54" s="333"/>
      <c r="U54" s="330"/>
      <c r="V54" s="282"/>
      <c r="W54" s="282"/>
    </row>
    <row r="55" spans="1:23" x14ac:dyDescent="0.2">
      <c r="A55" s="48"/>
      <c r="B55" s="48" t="s">
        <v>273</v>
      </c>
      <c r="C55" s="48"/>
      <c r="D55" s="48"/>
      <c r="E55" s="203">
        <v>0</v>
      </c>
      <c r="F55" s="203"/>
      <c r="G55" s="71">
        <v>1529.17794</v>
      </c>
      <c r="H55" s="203"/>
      <c r="I55" s="203">
        <v>0</v>
      </c>
      <c r="J55" s="203"/>
      <c r="K55" s="203">
        <v>0</v>
      </c>
      <c r="L55" s="203"/>
      <c r="M55" s="203">
        <f>-G55</f>
        <v>-1529.17794</v>
      </c>
      <c r="N55" s="329"/>
      <c r="O55" s="336">
        <f t="shared" si="4"/>
        <v>0</v>
      </c>
      <c r="P55" s="282"/>
      <c r="Q55" s="282"/>
      <c r="R55" s="282"/>
      <c r="S55" s="282"/>
      <c r="T55" s="333"/>
      <c r="U55" s="330"/>
      <c r="V55" s="330"/>
      <c r="W55" s="282"/>
    </row>
    <row r="56" spans="1:23" x14ac:dyDescent="0.2">
      <c r="A56" s="48"/>
      <c r="B56" s="48" t="s">
        <v>287</v>
      </c>
      <c r="C56" s="48"/>
      <c r="D56" s="48"/>
      <c r="E56" s="203">
        <v>0</v>
      </c>
      <c r="F56" s="203"/>
      <c r="G56" s="203">
        <v>0</v>
      </c>
      <c r="H56" s="203"/>
      <c r="I56" s="203">
        <f>6482.66/1000</f>
        <v>6.4826600000000001</v>
      </c>
      <c r="J56" s="203"/>
      <c r="K56" s="203">
        <f>-I56</f>
        <v>-6.4826600000000001</v>
      </c>
      <c r="L56" s="203"/>
      <c r="M56" s="203">
        <f t="shared" ref="M56" si="5">-G56</f>
        <v>0</v>
      </c>
      <c r="N56" s="329"/>
      <c r="O56" s="336">
        <f t="shared" si="4"/>
        <v>0</v>
      </c>
      <c r="P56" s="282"/>
      <c r="Q56" s="282"/>
      <c r="R56" s="282"/>
      <c r="S56" s="282"/>
      <c r="T56" s="333"/>
      <c r="U56" s="330"/>
      <c r="V56" s="337"/>
      <c r="W56" s="282"/>
    </row>
    <row r="57" spans="1:23" x14ac:dyDescent="0.2">
      <c r="A57" s="48"/>
      <c r="B57" s="48" t="s">
        <v>290</v>
      </c>
      <c r="C57" s="48"/>
      <c r="D57" s="48"/>
      <c r="E57" s="203">
        <v>0</v>
      </c>
      <c r="F57" s="203"/>
      <c r="G57" s="203">
        <v>0</v>
      </c>
      <c r="H57" s="203"/>
      <c r="I57" s="203">
        <v>11669.738730000001</v>
      </c>
      <c r="J57" s="203"/>
      <c r="K57" s="203">
        <v>0</v>
      </c>
      <c r="L57" s="203"/>
      <c r="M57" s="203">
        <f>-I57</f>
        <v>-11669.738730000001</v>
      </c>
      <c r="N57" s="329"/>
      <c r="O57" s="336">
        <f t="shared" si="4"/>
        <v>0</v>
      </c>
      <c r="P57" s="282"/>
      <c r="Q57" s="282"/>
      <c r="R57" s="282"/>
      <c r="S57" s="282"/>
      <c r="T57" s="333"/>
      <c r="U57" s="330"/>
      <c r="V57" s="337"/>
      <c r="W57" s="282"/>
    </row>
    <row r="58" spans="1:23" x14ac:dyDescent="0.2">
      <c r="A58" s="48"/>
      <c r="B58" s="48" t="s">
        <v>275</v>
      </c>
      <c r="C58" s="48"/>
      <c r="D58" s="48"/>
      <c r="E58" s="203">
        <v>0</v>
      </c>
      <c r="F58" s="203"/>
      <c r="G58" s="203">
        <v>0</v>
      </c>
      <c r="H58" s="203"/>
      <c r="I58" s="203">
        <v>0</v>
      </c>
      <c r="J58" s="203"/>
      <c r="K58" s="203">
        <f>M54+M55+M57</f>
        <v>17384.642030000054</v>
      </c>
      <c r="L58" s="203"/>
      <c r="M58" s="203">
        <f>-K58</f>
        <v>-17384.642030000054</v>
      </c>
      <c r="N58" s="329"/>
      <c r="O58" s="336">
        <f t="shared" si="4"/>
        <v>0</v>
      </c>
      <c r="P58" s="282"/>
      <c r="Q58" s="282"/>
      <c r="R58" s="282"/>
      <c r="S58" s="282"/>
      <c r="T58" s="330"/>
      <c r="U58" s="282"/>
      <c r="V58" s="282"/>
      <c r="W58" s="333"/>
    </row>
    <row r="59" spans="1:23" s="306" customFormat="1" ht="27" customHeight="1" thickBot="1" x14ac:dyDescent="0.25">
      <c r="A59" s="2" t="s">
        <v>291</v>
      </c>
      <c r="B59" s="3"/>
      <c r="C59" s="2"/>
      <c r="D59" s="2"/>
      <c r="E59" s="302">
        <f>SUM(E47:E58)</f>
        <v>370668.18</v>
      </c>
      <c r="F59" s="303"/>
      <c r="G59" s="302">
        <f>SUM(G47:G58)</f>
        <v>21981.577940000003</v>
      </c>
      <c r="H59" s="303"/>
      <c r="I59" s="338">
        <f>SUM(I47:I58)</f>
        <v>11676.221390000001</v>
      </c>
      <c r="J59" s="304"/>
      <c r="K59" s="302">
        <f>SUM(K47:K58)</f>
        <v>129905.83937000006</v>
      </c>
      <c r="L59" s="303"/>
      <c r="M59" s="339">
        <f>SUM(M47:M58)</f>
        <v>0</v>
      </c>
      <c r="N59" s="303"/>
      <c r="O59" s="322">
        <f>SUM(O47:O58)</f>
        <v>534231.81869999995</v>
      </c>
      <c r="P59" s="305"/>
      <c r="Q59" s="308"/>
      <c r="R59" s="308"/>
      <c r="S59" s="308"/>
      <c r="T59" s="305"/>
      <c r="U59" s="340"/>
      <c r="V59" s="326"/>
      <c r="W59" s="326"/>
    </row>
    <row r="60" spans="1:23" ht="15.75" thickTop="1" x14ac:dyDescent="0.2">
      <c r="A60" s="276"/>
      <c r="B60" s="276"/>
      <c r="C60" s="276"/>
      <c r="D60" s="276"/>
      <c r="E60" s="298"/>
      <c r="F60" s="294"/>
      <c r="G60" s="298"/>
      <c r="H60" s="294"/>
      <c r="I60" s="298"/>
      <c r="J60" s="298"/>
      <c r="K60" s="298"/>
      <c r="L60" s="294"/>
      <c r="M60" s="341"/>
      <c r="N60" s="294"/>
      <c r="O60" s="298"/>
      <c r="P60" s="282"/>
      <c r="Q60" s="282"/>
      <c r="R60" s="282"/>
      <c r="S60" s="282"/>
      <c r="T60" s="333"/>
      <c r="U60" s="342"/>
      <c r="V60" s="282"/>
      <c r="W60" s="333"/>
    </row>
    <row r="61" spans="1:23" hidden="1" x14ac:dyDescent="0.2">
      <c r="A61" s="48"/>
      <c r="B61" s="48" t="s">
        <v>270</v>
      </c>
      <c r="C61" s="48"/>
      <c r="D61" s="48"/>
      <c r="E61" s="299">
        <v>0</v>
      </c>
      <c r="F61" s="203"/>
      <c r="G61" s="203">
        <v>0</v>
      </c>
      <c r="H61" s="203"/>
      <c r="I61" s="203">
        <v>0</v>
      </c>
      <c r="J61" s="203"/>
      <c r="K61" s="203">
        <v>0</v>
      </c>
      <c r="L61" s="203"/>
      <c r="M61" s="203">
        <v>0</v>
      </c>
      <c r="N61" s="307"/>
      <c r="O61" s="303">
        <f t="shared" ref="O61" si="6">+SUM(E61:M61)</f>
        <v>0</v>
      </c>
      <c r="P61" s="282"/>
      <c r="Q61" s="282"/>
      <c r="R61" s="282"/>
      <c r="S61" s="282"/>
      <c r="T61" s="282"/>
      <c r="U61" s="282"/>
      <c r="V61" s="282"/>
      <c r="W61" s="282"/>
    </row>
    <row r="62" spans="1:23" hidden="1" x14ac:dyDescent="0.2">
      <c r="A62" s="48"/>
      <c r="B62" s="48" t="s">
        <v>271</v>
      </c>
      <c r="C62" s="48"/>
      <c r="D62" s="48"/>
      <c r="E62" s="299">
        <v>0</v>
      </c>
      <c r="F62" s="203"/>
      <c r="G62" s="203"/>
      <c r="H62" s="203"/>
      <c r="I62" s="203">
        <v>0</v>
      </c>
      <c r="J62" s="203"/>
      <c r="K62" s="203">
        <v>0</v>
      </c>
      <c r="L62" s="203"/>
      <c r="M62" s="203">
        <v>0</v>
      </c>
      <c r="N62" s="307"/>
      <c r="O62" s="303">
        <f>+SUM(E62:M62)</f>
        <v>0</v>
      </c>
      <c r="P62" s="282"/>
      <c r="Q62" s="282"/>
      <c r="R62" s="282"/>
      <c r="S62" s="282"/>
      <c r="T62" s="282"/>
      <c r="U62" s="282"/>
      <c r="V62" s="282"/>
      <c r="W62" s="282"/>
    </row>
    <row r="63" spans="1:23" s="297" customFormat="1" ht="14.25" hidden="1" x14ac:dyDescent="0.2">
      <c r="A63" s="276"/>
      <c r="B63" s="48" t="s">
        <v>272</v>
      </c>
      <c r="C63" s="276"/>
      <c r="D63" s="276"/>
      <c r="E63" s="60">
        <v>0</v>
      </c>
      <c r="F63" s="60"/>
      <c r="G63" s="60">
        <v>0</v>
      </c>
      <c r="H63" s="60"/>
      <c r="I63" s="60">
        <v>0</v>
      </c>
      <c r="J63" s="60"/>
      <c r="K63" s="60">
        <v>0</v>
      </c>
      <c r="L63" s="60"/>
      <c r="M63" s="14">
        <v>0</v>
      </c>
      <c r="N63" s="60"/>
      <c r="O63" s="303">
        <f t="shared" ref="O63" si="7">+SUM(E63:M63)</f>
        <v>0</v>
      </c>
      <c r="P63" s="280"/>
      <c r="Q63" s="280"/>
      <c r="R63" s="280"/>
      <c r="S63" s="280"/>
      <c r="T63" s="280"/>
      <c r="U63" s="280"/>
      <c r="V63" s="280"/>
      <c r="W63" s="280"/>
    </row>
    <row r="64" spans="1:23" s="297" customFormat="1" ht="14.25" hidden="1" x14ac:dyDescent="0.2">
      <c r="A64" s="276"/>
      <c r="B64" s="48" t="s">
        <v>273</v>
      </c>
      <c r="C64" s="276"/>
      <c r="D64" s="276"/>
      <c r="E64" s="60">
        <v>0</v>
      </c>
      <c r="F64" s="14"/>
      <c r="G64" s="14">
        <v>0</v>
      </c>
      <c r="H64" s="14"/>
      <c r="I64" s="60">
        <v>0</v>
      </c>
      <c r="J64" s="14"/>
      <c r="K64" s="60">
        <v>0</v>
      </c>
      <c r="L64" s="60"/>
      <c r="M64" s="14">
        <v>0</v>
      </c>
      <c r="N64" s="60"/>
      <c r="O64" s="303">
        <f>+SUM(E64:M64)</f>
        <v>0</v>
      </c>
      <c r="P64" s="280"/>
      <c r="Q64" s="280"/>
      <c r="R64" s="280"/>
      <c r="S64" s="280"/>
      <c r="T64" s="280"/>
      <c r="U64" s="280"/>
      <c r="V64" s="280"/>
      <c r="W64" s="280"/>
    </row>
    <row r="65" spans="1:23" s="297" customFormat="1" ht="14.25" hidden="1" x14ac:dyDescent="0.2">
      <c r="A65" s="276"/>
      <c r="B65" s="48" t="s">
        <v>274</v>
      </c>
      <c r="C65" s="276"/>
      <c r="D65" s="276"/>
      <c r="E65" s="60">
        <v>0</v>
      </c>
      <c r="F65" s="14"/>
      <c r="G65" s="60">
        <v>0</v>
      </c>
      <c r="H65" s="14"/>
      <c r="I65" s="14">
        <v>0</v>
      </c>
      <c r="J65" s="14"/>
      <c r="K65" s="2"/>
      <c r="L65" s="60"/>
      <c r="M65" s="14">
        <v>0</v>
      </c>
      <c r="N65" s="60"/>
      <c r="O65" s="303">
        <f>+SUM(E65:M65)</f>
        <v>0</v>
      </c>
      <c r="P65" s="280"/>
      <c r="Q65" s="280"/>
      <c r="R65" s="280"/>
      <c r="S65" s="280"/>
      <c r="T65" s="280"/>
      <c r="U65" s="280"/>
      <c r="V65" s="280"/>
      <c r="W65" s="280"/>
    </row>
    <row r="66" spans="1:23" s="297" customFormat="1" ht="14.25" hidden="1" x14ac:dyDescent="0.2">
      <c r="A66" s="276"/>
      <c r="B66" s="48" t="s">
        <v>275</v>
      </c>
      <c r="C66" s="276"/>
      <c r="D66" s="276"/>
      <c r="E66" s="60">
        <v>0</v>
      </c>
      <c r="F66" s="14"/>
      <c r="G66" s="60">
        <v>0</v>
      </c>
      <c r="H66" s="14"/>
      <c r="I66" s="60">
        <v>0</v>
      </c>
      <c r="J66" s="14"/>
      <c r="K66" s="14">
        <v>0</v>
      </c>
      <c r="L66" s="60"/>
      <c r="M66" s="14">
        <v>0</v>
      </c>
      <c r="N66" s="60"/>
      <c r="O66" s="303">
        <f>+SUM(E66:M66)</f>
        <v>0</v>
      </c>
      <c r="P66" s="280"/>
      <c r="Q66" s="280"/>
      <c r="R66" s="280"/>
      <c r="S66" s="280"/>
      <c r="T66" s="280"/>
      <c r="U66" s="280"/>
      <c r="V66" s="280"/>
      <c r="W66" s="280"/>
    </row>
    <row r="67" spans="1:23" hidden="1" x14ac:dyDescent="0.2">
      <c r="A67" s="48"/>
      <c r="B67" s="48"/>
      <c r="C67" s="48"/>
      <c r="D67" s="48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Q67" s="282"/>
      <c r="R67" s="282"/>
      <c r="S67" s="282"/>
      <c r="T67" s="282"/>
      <c r="U67" s="282"/>
      <c r="V67" s="282"/>
      <c r="W67" s="282"/>
    </row>
    <row r="68" spans="1:23" s="306" customFormat="1" ht="15.75" hidden="1" thickBot="1" x14ac:dyDescent="0.25">
      <c r="A68" s="2" t="s">
        <v>292</v>
      </c>
      <c r="B68" s="2"/>
      <c r="C68" s="2"/>
      <c r="D68" s="2"/>
      <c r="E68" s="302">
        <f>E59+SUM(E61:E66)</f>
        <v>370668.18</v>
      </c>
      <c r="F68" s="303"/>
      <c r="G68" s="302">
        <f>G59+SUM(G61:G66)</f>
        <v>21981.577940000003</v>
      </c>
      <c r="H68" s="303"/>
      <c r="I68" s="302">
        <f>I59+SUM(I61:I66)</f>
        <v>11676.221390000001</v>
      </c>
      <c r="J68" s="304"/>
      <c r="K68" s="302">
        <f>K59+SUM(K61:K66)</f>
        <v>129905.83937000006</v>
      </c>
      <c r="L68" s="303"/>
      <c r="M68" s="302">
        <f>M59+SUM(M61:M66)</f>
        <v>0</v>
      </c>
      <c r="N68" s="303"/>
      <c r="O68" s="302">
        <f>SUM(O59:O66)</f>
        <v>534231.81869999995</v>
      </c>
      <c r="P68" s="308"/>
      <c r="Q68" s="308"/>
      <c r="R68" s="308"/>
      <c r="S68" s="308"/>
      <c r="T68" s="308"/>
      <c r="U68" s="308"/>
      <c r="V68" s="308"/>
      <c r="W68" s="308"/>
    </row>
    <row r="69" spans="1:23" s="306" customFormat="1" x14ac:dyDescent="0.2">
      <c r="A69" s="2"/>
      <c r="B69" s="2"/>
      <c r="C69" s="2"/>
      <c r="D69" s="2"/>
      <c r="E69" s="304"/>
      <c r="F69" s="303"/>
      <c r="G69" s="304"/>
      <c r="H69" s="303"/>
      <c r="I69" s="304"/>
      <c r="J69" s="304"/>
      <c r="K69" s="304"/>
      <c r="L69" s="303"/>
      <c r="M69" s="304"/>
      <c r="N69" s="303"/>
      <c r="O69" s="304"/>
      <c r="P69" s="308"/>
      <c r="Q69" s="308"/>
      <c r="R69" s="308"/>
      <c r="S69" s="308"/>
      <c r="T69" s="343"/>
      <c r="U69" s="308"/>
      <c r="V69" s="308"/>
      <c r="W69" s="308"/>
    </row>
    <row r="70" spans="1:23" s="306" customFormat="1" x14ac:dyDescent="0.2">
      <c r="A70" s="2"/>
      <c r="B70" s="2"/>
      <c r="C70" s="2"/>
      <c r="D70" s="2"/>
      <c r="E70" s="304"/>
      <c r="F70" s="303"/>
      <c r="G70" s="304"/>
      <c r="H70" s="303"/>
      <c r="I70" s="304"/>
      <c r="J70" s="304"/>
      <c r="K70" s="304"/>
      <c r="L70" s="303"/>
      <c r="M70" s="304"/>
      <c r="N70" s="303"/>
      <c r="O70" s="304"/>
      <c r="P70" s="308"/>
      <c r="Q70" s="308"/>
      <c r="R70" s="308"/>
      <c r="S70" s="308"/>
      <c r="T70" s="308"/>
      <c r="U70" s="308"/>
      <c r="V70" s="308"/>
      <c r="W70" s="308"/>
    </row>
    <row r="71" spans="1:23" x14ac:dyDescent="0.2">
      <c r="A71" s="3" t="s">
        <v>69</v>
      </c>
      <c r="B71" s="3"/>
      <c r="C71" s="3"/>
      <c r="D71" s="108"/>
      <c r="E71" s="109"/>
      <c r="F71" s="4"/>
      <c r="G71" s="110"/>
      <c r="H71" s="48"/>
      <c r="I71" s="48"/>
      <c r="J71" s="48"/>
      <c r="K71" s="48"/>
      <c r="L71" s="48"/>
      <c r="M71" s="71"/>
      <c r="N71" s="48"/>
      <c r="O71" s="344"/>
      <c r="P71" s="282"/>
      <c r="Q71" s="282"/>
      <c r="R71" s="282"/>
      <c r="S71" s="282"/>
      <c r="T71" s="282"/>
      <c r="U71" s="345"/>
      <c r="V71" s="282"/>
      <c r="W71" s="282"/>
    </row>
    <row r="72" spans="1:23" x14ac:dyDescent="0.2">
      <c r="A72" s="153"/>
      <c r="B72" s="153"/>
      <c r="C72" s="153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Q72" s="282"/>
      <c r="R72" s="282"/>
      <c r="S72" s="282"/>
      <c r="T72" s="282"/>
      <c r="U72" s="330"/>
      <c r="V72" s="337"/>
      <c r="W72" s="282"/>
    </row>
    <row r="73" spans="1:23" hidden="1" x14ac:dyDescent="0.2">
      <c r="Q73" s="282"/>
      <c r="R73" s="282"/>
      <c r="S73" s="282"/>
      <c r="T73" s="282"/>
      <c r="U73" s="282"/>
      <c r="V73" s="282"/>
      <c r="W73" s="282"/>
    </row>
    <row r="74" spans="1:23" hidden="1" x14ac:dyDescent="0.2">
      <c r="Q74" s="282"/>
      <c r="R74" s="282"/>
      <c r="S74" s="282"/>
      <c r="T74" s="282"/>
      <c r="U74" s="282"/>
      <c r="V74" s="282"/>
      <c r="W74" s="282"/>
    </row>
    <row r="75" spans="1:23" x14ac:dyDescent="0.2">
      <c r="Q75" s="282"/>
      <c r="R75" s="282"/>
      <c r="S75" s="346"/>
      <c r="T75" s="282"/>
      <c r="U75" s="282"/>
      <c r="V75" s="282"/>
      <c r="W75" s="282"/>
    </row>
    <row r="76" spans="1:23" x14ac:dyDescent="0.2">
      <c r="Q76" s="282"/>
      <c r="R76" s="282"/>
      <c r="S76" s="282"/>
      <c r="T76" s="282"/>
      <c r="U76" s="337"/>
      <c r="V76" s="282"/>
      <c r="W76" s="282"/>
    </row>
    <row r="77" spans="1:23" x14ac:dyDescent="0.2">
      <c r="Q77" s="282"/>
      <c r="R77" s="282"/>
      <c r="S77" s="282"/>
      <c r="T77" s="282"/>
      <c r="U77" s="282"/>
      <c r="V77" s="282"/>
      <c r="W77" s="282"/>
    </row>
    <row r="78" spans="1:23" x14ac:dyDescent="0.2">
      <c r="Q78" s="282"/>
      <c r="R78" s="347"/>
      <c r="S78" s="347"/>
      <c r="T78" s="347"/>
      <c r="U78" s="347"/>
      <c r="V78" s="347"/>
      <c r="W78" s="282"/>
    </row>
    <row r="79" spans="1:23" x14ac:dyDescent="0.2">
      <c r="Q79" s="282"/>
      <c r="R79" s="282"/>
      <c r="S79" s="282"/>
      <c r="T79" s="346"/>
      <c r="U79" s="282"/>
      <c r="V79" s="282"/>
      <c r="W79" s="282"/>
    </row>
    <row r="80" spans="1:23" x14ac:dyDescent="0.2">
      <c r="Q80" s="282"/>
      <c r="R80" s="337"/>
      <c r="S80" s="282"/>
      <c r="T80" s="282"/>
      <c r="U80" s="282"/>
      <c r="V80" s="282"/>
      <c r="W80" s="282"/>
    </row>
    <row r="81" spans="17:23" x14ac:dyDescent="0.2">
      <c r="Q81" s="282"/>
      <c r="R81" s="282"/>
      <c r="S81" s="282"/>
      <c r="T81" s="282"/>
      <c r="U81" s="282"/>
      <c r="V81" s="282"/>
      <c r="W81" s="282"/>
    </row>
    <row r="82" spans="17:23" x14ac:dyDescent="0.2">
      <c r="Q82" s="282"/>
      <c r="R82" s="282"/>
      <c r="S82" s="282"/>
      <c r="T82" s="282"/>
      <c r="U82" s="282"/>
      <c r="V82" s="282"/>
      <c r="W82" s="282"/>
    </row>
  </sheetData>
  <mergeCells count="1">
    <mergeCell ref="G6:K6"/>
  </mergeCells>
  <pageMargins left="0.78740157480314965" right="0.51181102362204722" top="1.4960629921259843" bottom="0.78740157480314965" header="0.19685039370078741" footer="0.31496062992125984"/>
  <pageSetup paperSize="9" scale="95" fitToWidth="0" orientation="landscape" r:id="rId1"/>
  <headerFooter>
    <oddHeader>&amp;C&amp;G</oddHeader>
    <oddFooter>&amp;R5</oddFooter>
  </headerFooter>
  <ignoredErrors>
    <ignoredError sqref="O51:O52 E47:O47" formulaRange="1"/>
    <ignoredError sqref="O53" formula="1" formulaRange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Balanço Patrimonial</vt:lpstr>
      <vt:lpstr>Demonstração de Resultado_DRE </vt:lpstr>
      <vt:lpstr>Mutações Pat. Líqu.-DMPL </vt:lpstr>
      <vt:lpstr>'Demonstração de Resultado_DRE '!Area_de_impressao</vt:lpstr>
      <vt:lpstr>'Balanço Patrimonial'!OLE_LINK1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Janice Gomes de  Souza</dc:creator>
  <cp:lastModifiedBy>Janice Gomes de  Souza</cp:lastModifiedBy>
  <dcterms:created xsi:type="dcterms:W3CDTF">2021-05-10T14:46:03Z</dcterms:created>
  <dcterms:modified xsi:type="dcterms:W3CDTF">2021-05-10T14:51:00Z</dcterms:modified>
</cp:coreProperties>
</file>